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18135" windowHeight="11400" activeTab="1"/>
  </bookViews>
  <sheets>
    <sheet name="Базовые цены" sheetId="1" r:id="rId1"/>
    <sheet name="Калькулятор" sheetId="2" r:id="rId2"/>
  </sheets>
  <definedNames/>
  <calcPr fullCalcOnLoad="1"/>
</workbook>
</file>

<file path=xl/sharedStrings.xml><?xml version="1.0" encoding="utf-8"?>
<sst xmlns="http://schemas.openxmlformats.org/spreadsheetml/2006/main" count="198" uniqueCount="69">
  <si>
    <t>АиТ:\Кадры</t>
  </si>
  <si>
    <t>АиТ:\Зарплата</t>
  </si>
  <si>
    <t>АиТ:\Табельный учет</t>
  </si>
  <si>
    <t>АиТ:\Персонифицированный пенсионный учет</t>
  </si>
  <si>
    <t>АиТ:\Учет выполненных работ</t>
  </si>
  <si>
    <t>Количество установленных рабочих мест</t>
  </si>
  <si>
    <t>Холдинг</t>
  </si>
  <si>
    <t>Отдельные модули</t>
  </si>
  <si>
    <t>Версия</t>
  </si>
  <si>
    <t>Модификация</t>
  </si>
  <si>
    <t>Базовая</t>
  </si>
  <si>
    <t>ПРОФ</t>
  </si>
  <si>
    <t>Express</t>
  </si>
  <si>
    <t>MS SQL</t>
  </si>
  <si>
    <t>-</t>
  </si>
  <si>
    <t>Задайте 
количе-
ство р.м.:</t>
  </si>
  <si>
    <t>В сумме:</t>
  </si>
  <si>
    <t>АиТ:\Управление персоналом</t>
  </si>
  <si>
    <t>1. Программный комплекс "АиТ:\Управление персоналом"</t>
  </si>
  <si>
    <t>2. Отдельные модули Программного комплекса</t>
  </si>
  <si>
    <t xml:space="preserve">Модификация </t>
  </si>
  <si>
    <t>3. Обновления Программного комплекса, сборки:</t>
  </si>
  <si>
    <t>Дополни-
тельные раб.м.:</t>
  </si>
  <si>
    <r>
      <t xml:space="preserve">Для расчет стоимости задайте </t>
    </r>
    <r>
      <rPr>
        <i/>
        <sz val="10"/>
        <color indexed="12"/>
        <rFont val="Arial Cyr"/>
        <family val="2"/>
      </rPr>
      <t>требуемое</t>
    </r>
    <r>
      <rPr>
        <i/>
        <sz val="10"/>
        <rFont val="Arial Cyr"/>
        <family val="2"/>
      </rPr>
      <t xml:space="preserve"> количество рабочих мест (выделено </t>
    </r>
    <r>
      <rPr>
        <b/>
        <sz val="10"/>
        <color indexed="12"/>
        <rFont val="Arial Cyr"/>
        <family val="2"/>
      </rPr>
      <t>синим</t>
    </r>
    <r>
      <rPr>
        <i/>
        <sz val="10"/>
        <rFont val="Arial Cyr"/>
        <family val="2"/>
      </rPr>
      <t xml:space="preserve"> цветом)</t>
    </r>
  </si>
  <si>
    <r>
      <t xml:space="preserve">Для расчета стоимости дополнительных рабочих мест к уже </t>
    </r>
    <r>
      <rPr>
        <i/>
        <sz val="10"/>
        <color indexed="12"/>
        <rFont val="Arial Cyr"/>
        <family val="2"/>
      </rPr>
      <t>имеющимся</t>
    </r>
    <r>
      <rPr>
        <i/>
        <sz val="10"/>
        <rFont val="Arial Cyr"/>
        <family val="2"/>
      </rPr>
      <t xml:space="preserve">, задайте количество </t>
    </r>
    <r>
      <rPr>
        <i/>
        <sz val="10"/>
        <color indexed="17"/>
        <rFont val="Arial Cyr"/>
        <family val="2"/>
      </rPr>
      <t>дополнительных</t>
    </r>
    <r>
      <rPr>
        <i/>
        <sz val="10"/>
        <rFont val="Arial Cyr"/>
        <family val="2"/>
      </rPr>
      <t xml:space="preserve"> рабочих мест (выделено </t>
    </r>
    <r>
      <rPr>
        <b/>
        <sz val="10"/>
        <color indexed="17"/>
        <rFont val="Arial Cyr"/>
        <family val="2"/>
      </rPr>
      <t>зеленым</t>
    </r>
    <r>
      <rPr>
        <i/>
        <sz val="10"/>
        <rFont val="Arial Cyr"/>
        <family val="2"/>
      </rPr>
      <t xml:space="preserve"> цветом)</t>
    </r>
  </si>
  <si>
    <t>Конфигурация Программного комплекса 
(состав модулей)</t>
  </si>
  <si>
    <t xml:space="preserve">7. Расчет стоимости обновлений по отдельным сборкам </t>
  </si>
  <si>
    <t xml:space="preserve">5. Расчет стоимости Программного комплекса АиТ:\Управление персоналом </t>
  </si>
  <si>
    <t xml:space="preserve">6. Расчет стоимости отдельных модулей Программного комплекса </t>
  </si>
  <si>
    <t>АиТ:\Обучение</t>
  </si>
  <si>
    <t>С 7.9.1 до 7.9.3</t>
  </si>
  <si>
    <t>С 7.9.3 до 7.9.4</t>
  </si>
  <si>
    <t>С 7.9.4 до 8.0.1</t>
  </si>
  <si>
    <t>С 8.0.1 до 8.0.2</t>
  </si>
  <si>
    <t>С 8.0.2 до 8.0.3</t>
  </si>
  <si>
    <t>С 8.0.3 до 8.0.4</t>
  </si>
  <si>
    <t>С 8.0.4 до 8.0.5</t>
  </si>
  <si>
    <t>С 8.0.5 до 8.0.6</t>
  </si>
  <si>
    <t>С 8.0.6 до 8.0.7</t>
  </si>
  <si>
    <t>C 8.0.7 до 8.0.8</t>
  </si>
  <si>
    <t>C 8.0.8 до 8.0.9</t>
  </si>
  <si>
    <t>C 8.0.9 до 8.0.10</t>
  </si>
  <si>
    <t>С 8.0.10 до 8.0.11</t>
  </si>
  <si>
    <t>C 8.0.10 до 8.0.11</t>
  </si>
  <si>
    <t>С 8.0.11 до 8.0.12</t>
  </si>
  <si>
    <t>C 8.0.11 до 8.0.12</t>
  </si>
  <si>
    <t>С 8.0.12 до 8.0.13</t>
  </si>
  <si>
    <t>С 8.0.13 до 8.0.14</t>
  </si>
  <si>
    <t>C 8.0.14 до 8.0.15</t>
  </si>
  <si>
    <t>С 8.0.14 до 8.0.15</t>
  </si>
  <si>
    <t>С 8.0.15 до 8.0.16</t>
  </si>
  <si>
    <t>C 8.0.15 до 8.0.16</t>
  </si>
  <si>
    <t>С 8.0.16 до 8.0.17</t>
  </si>
  <si>
    <t>C 8.0.16 до 8.0.17</t>
  </si>
  <si>
    <t>С 8.0.17 до 8.0.18</t>
  </si>
  <si>
    <t>C 8.0.17 до 8.0.18</t>
  </si>
  <si>
    <t>С 8.0.18 до 8.0.19</t>
  </si>
  <si>
    <t>C 8.0.18 до 8.0.19</t>
  </si>
  <si>
    <t>С 8.0.19 до 8.0.20</t>
  </si>
  <si>
    <t>4. Стоимость годовой подписки на обновления Программного комплекса</t>
  </si>
  <si>
    <t>C 8.0.19 до 8.0.20</t>
  </si>
  <si>
    <t>С 8.0.20  до 8.0.21</t>
  </si>
  <si>
    <t>C 8.0.20 до 8.0.21</t>
  </si>
  <si>
    <t xml:space="preserve">   </t>
  </si>
  <si>
    <t>С 8.0.22 до 8.0.23</t>
  </si>
  <si>
    <t>С 8.0.21 до 8.0.22</t>
  </si>
  <si>
    <t>Базовая стоимость на 2019 год
Программного комплекса "АиТ:\Управление персоналом"</t>
  </si>
  <si>
    <t>Компанией АиТ Софт c 01.01. 2019 год установлены следующие базовые цены 1 рабочего места в руб.:</t>
  </si>
  <si>
    <t>Калькулятор расчета стоимости 
Программного комплекса "АиТ:\Управление персоналом" на 2019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</si>
</sst>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#,##0.000"/>
    <numFmt numFmtId="169" formatCode="0.0000"/>
    <numFmt numFmtId="170" formatCode="0.000"/>
    <numFmt numFmtId="171" formatCode="0.0"/>
    <numFmt numFmtId="172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sz val="10"/>
      <color indexed="12"/>
      <name val="Arial Cyr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 Cyr"/>
      <family val="2"/>
    </font>
    <font>
      <sz val="8"/>
      <color indexed="10"/>
      <name val="Arial Cyr"/>
      <family val="2"/>
    </font>
    <font>
      <i/>
      <sz val="9"/>
      <name val="Arial Cyr"/>
      <family val="2"/>
    </font>
    <font>
      <b/>
      <i/>
      <sz val="9"/>
      <name val="Arial Cyr"/>
      <family val="2"/>
    </font>
    <font>
      <i/>
      <sz val="10"/>
      <color indexed="12"/>
      <name val="Arial Cyr"/>
      <family val="2"/>
    </font>
    <font>
      <b/>
      <sz val="10"/>
      <color indexed="17"/>
      <name val="Arial Cyr"/>
      <family val="2"/>
    </font>
    <font>
      <i/>
      <sz val="10"/>
      <color indexed="17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7" fillId="0" borderId="11" xfId="0" applyFont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5" fillId="32" borderId="18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8" fillId="35" borderId="21" xfId="0" applyFont="1" applyFill="1" applyBorder="1" applyAlignment="1">
      <alignment horizontal="center" wrapText="1"/>
    </xf>
    <xf numFmtId="0" fontId="9" fillId="35" borderId="22" xfId="0" applyFont="1" applyFill="1" applyBorder="1" applyAlignment="1">
      <alignment horizontal="center" wrapText="1"/>
    </xf>
    <xf numFmtId="3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3" fillId="33" borderId="23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3" fontId="0" fillId="0" borderId="26" xfId="0" applyNumberFormat="1" applyBorder="1" applyAlignment="1">
      <alignment horizontal="right"/>
    </xf>
    <xf numFmtId="0" fontId="5" fillId="4" borderId="27" xfId="0" applyFont="1" applyFill="1" applyBorder="1" applyAlignment="1">
      <alignment/>
    </xf>
    <xf numFmtId="0" fontId="5" fillId="32" borderId="28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 horizontal="right"/>
    </xf>
    <xf numFmtId="3" fontId="0" fillId="0" borderId="32" xfId="0" applyNumberFormat="1" applyBorder="1" applyAlignment="1">
      <alignment horizontal="center"/>
    </xf>
    <xf numFmtId="0" fontId="5" fillId="4" borderId="33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3" fillId="36" borderId="34" xfId="0" applyFont="1" applyFill="1" applyBorder="1" applyAlignment="1">
      <alignment horizontal="right"/>
    </xf>
    <xf numFmtId="3" fontId="3" fillId="36" borderId="18" xfId="0" applyNumberFormat="1" applyFont="1" applyFill="1" applyBorder="1" applyAlignment="1">
      <alignment/>
    </xf>
    <xf numFmtId="3" fontId="3" fillId="36" borderId="19" xfId="0" applyNumberFormat="1" applyFont="1" applyFill="1" applyBorder="1" applyAlignment="1">
      <alignment/>
    </xf>
    <xf numFmtId="3" fontId="0" fillId="36" borderId="20" xfId="0" applyNumberFormat="1" applyFill="1" applyBorder="1" applyAlignment="1">
      <alignment horizontal="center"/>
    </xf>
    <xf numFmtId="0" fontId="3" fillId="36" borderId="35" xfId="0" applyFont="1" applyFill="1" applyBorder="1" applyAlignment="1">
      <alignment horizontal="right"/>
    </xf>
    <xf numFmtId="3" fontId="3" fillId="36" borderId="0" xfId="0" applyNumberFormat="1" applyFont="1" applyFill="1" applyBorder="1" applyAlignment="1">
      <alignment/>
    </xf>
    <xf numFmtId="3" fontId="0" fillId="36" borderId="0" xfId="0" applyNumberFormat="1" applyFill="1" applyBorder="1" applyAlignment="1">
      <alignment horizontal="center"/>
    </xf>
    <xf numFmtId="0" fontId="0" fillId="36" borderId="0" xfId="0" applyFill="1" applyBorder="1" applyAlignment="1">
      <alignment/>
    </xf>
    <xf numFmtId="3" fontId="3" fillId="36" borderId="19" xfId="0" applyNumberFormat="1" applyFont="1" applyFill="1" applyBorder="1" applyAlignment="1">
      <alignment horizontal="right"/>
    </xf>
    <xf numFmtId="3" fontId="3" fillId="36" borderId="20" xfId="0" applyNumberFormat="1" applyFont="1" applyFill="1" applyBorder="1" applyAlignment="1">
      <alignment horizontal="right"/>
    </xf>
    <xf numFmtId="3" fontId="0" fillId="36" borderId="0" xfId="0" applyNumberFormat="1" applyFill="1" applyBorder="1" applyAlignment="1">
      <alignment horizontal="right"/>
    </xf>
    <xf numFmtId="0" fontId="0" fillId="36" borderId="0" xfId="0" applyFill="1" applyBorder="1" applyAlignment="1">
      <alignment horizontal="center"/>
    </xf>
    <xf numFmtId="0" fontId="0" fillId="36" borderId="29" xfId="0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4" fillId="36" borderId="0" xfId="0" applyFont="1" applyFill="1" applyBorder="1" applyAlignment="1">
      <alignment/>
    </xf>
    <xf numFmtId="0" fontId="11" fillId="36" borderId="0" xfId="0" applyFont="1" applyFill="1" applyBorder="1" applyAlignment="1">
      <alignment horizontal="left"/>
    </xf>
    <xf numFmtId="0" fontId="11" fillId="36" borderId="0" xfId="0" applyFont="1" applyFill="1" applyBorder="1" applyAlignment="1">
      <alignment/>
    </xf>
    <xf numFmtId="0" fontId="0" fillId="36" borderId="38" xfId="0" applyFill="1" applyBorder="1" applyAlignment="1">
      <alignment/>
    </xf>
    <xf numFmtId="0" fontId="0" fillId="36" borderId="39" xfId="0" applyFill="1" applyBorder="1" applyAlignment="1">
      <alignment/>
    </xf>
    <xf numFmtId="0" fontId="0" fillId="36" borderId="40" xfId="0" applyFill="1" applyBorder="1" applyAlignment="1">
      <alignment/>
    </xf>
    <xf numFmtId="0" fontId="3" fillId="0" borderId="21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5" fillId="4" borderId="15" xfId="0" applyFont="1" applyFill="1" applyBorder="1" applyAlignment="1">
      <alignment/>
    </xf>
    <xf numFmtId="0" fontId="5" fillId="32" borderId="41" xfId="0" applyFont="1" applyFill="1" applyBorder="1" applyAlignment="1">
      <alignment/>
    </xf>
    <xf numFmtId="3" fontId="10" fillId="0" borderId="20" xfId="0" applyNumberFormat="1" applyFont="1" applyBorder="1" applyAlignment="1">
      <alignment horizontal="center" wrapText="1"/>
    </xf>
    <xf numFmtId="3" fontId="7" fillId="36" borderId="0" xfId="0" applyNumberFormat="1" applyFont="1" applyFill="1" applyBorder="1" applyAlignment="1">
      <alignment horizontal="center" wrapText="1"/>
    </xf>
    <xf numFmtId="0" fontId="0" fillId="36" borderId="42" xfId="0" applyFill="1" applyBorder="1" applyAlignment="1">
      <alignment/>
    </xf>
    <xf numFmtId="0" fontId="14" fillId="36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3" fontId="0" fillId="0" borderId="15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0" fontId="3" fillId="36" borderId="0" xfId="0" applyFont="1" applyFill="1" applyBorder="1" applyAlignment="1">
      <alignment horizontal="center"/>
    </xf>
    <xf numFmtId="0" fontId="0" fillId="0" borderId="37" xfId="0" applyBorder="1" applyAlignment="1">
      <alignment/>
    </xf>
    <xf numFmtId="3" fontId="0" fillId="36" borderId="11" xfId="0" applyNumberFormat="1" applyFill="1" applyBorder="1" applyAlignment="1">
      <alignment/>
    </xf>
    <xf numFmtId="3" fontId="0" fillId="36" borderId="12" xfId="0" applyNumberFormat="1" applyFill="1" applyBorder="1" applyAlignment="1">
      <alignment/>
    </xf>
    <xf numFmtId="3" fontId="0" fillId="36" borderId="43" xfId="0" applyNumberFormat="1" applyFill="1" applyBorder="1" applyAlignment="1">
      <alignment/>
    </xf>
    <xf numFmtId="3" fontId="0" fillId="36" borderId="44" xfId="0" applyNumberFormat="1" applyFill="1" applyBorder="1" applyAlignment="1">
      <alignment horizontal="center"/>
    </xf>
    <xf numFmtId="0" fontId="16" fillId="0" borderId="18" xfId="0" applyFont="1" applyBorder="1" applyAlignment="1">
      <alignment horizontal="center" wrapText="1"/>
    </xf>
    <xf numFmtId="0" fontId="16" fillId="0" borderId="45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21" xfId="0" applyFont="1" applyBorder="1" applyAlignment="1">
      <alignment horizontal="center" wrapText="1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2" fillId="36" borderId="36" xfId="0" applyFont="1" applyFill="1" applyBorder="1" applyAlignment="1">
      <alignment horizontal="left"/>
    </xf>
    <xf numFmtId="3" fontId="0" fillId="36" borderId="0" xfId="0" applyNumberFormat="1" applyFill="1" applyBorder="1" applyAlignment="1">
      <alignment/>
    </xf>
    <xf numFmtId="3" fontId="3" fillId="0" borderId="46" xfId="0" applyNumberFormat="1" applyFont="1" applyBorder="1" applyAlignment="1">
      <alignment horizontal="right"/>
    </xf>
    <xf numFmtId="0" fontId="3" fillId="36" borderId="47" xfId="0" applyFont="1" applyFill="1" applyBorder="1" applyAlignment="1">
      <alignment horizontal="right"/>
    </xf>
    <xf numFmtId="0" fontId="3" fillId="36" borderId="48" xfId="0" applyFont="1" applyFill="1" applyBorder="1" applyAlignment="1">
      <alignment horizontal="right"/>
    </xf>
    <xf numFmtId="3" fontId="3" fillId="0" borderId="49" xfId="0" applyNumberFormat="1" applyFont="1" applyBorder="1" applyAlignment="1">
      <alignment horizontal="center"/>
    </xf>
    <xf numFmtId="0" fontId="8" fillId="35" borderId="29" xfId="0" applyFont="1" applyFill="1" applyBorder="1" applyAlignment="1">
      <alignment horizontal="center" wrapText="1"/>
    </xf>
    <xf numFmtId="0" fontId="0" fillId="0" borderId="33" xfId="0" applyBorder="1" applyAlignment="1">
      <alignment/>
    </xf>
    <xf numFmtId="0" fontId="4" fillId="0" borderId="36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34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3" fontId="7" fillId="0" borderId="27" xfId="0" applyNumberFormat="1" applyFont="1" applyBorder="1" applyAlignment="1">
      <alignment horizontal="center" wrapText="1"/>
    </xf>
    <xf numFmtId="3" fontId="7" fillId="0" borderId="52" xfId="0" applyNumberFormat="1" applyFont="1" applyBorder="1" applyAlignment="1">
      <alignment horizontal="center" wrapText="1"/>
    </xf>
    <xf numFmtId="3" fontId="7" fillId="0" borderId="28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right"/>
    </xf>
    <xf numFmtId="0" fontId="7" fillId="0" borderId="27" xfId="0" applyFont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13" fillId="36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3" fontId="3" fillId="36" borderId="0" xfId="0" applyNumberFormat="1" applyFont="1" applyFill="1" applyBorder="1" applyAlignment="1">
      <alignment horizontal="center"/>
    </xf>
    <xf numFmtId="3" fontId="3" fillId="36" borderId="0" xfId="0" applyNumberFormat="1" applyFont="1" applyFill="1" applyBorder="1" applyAlignment="1">
      <alignment horizontal="right"/>
    </xf>
    <xf numFmtId="3" fontId="3" fillId="0" borderId="49" xfId="0" applyNumberFormat="1" applyFont="1" applyBorder="1" applyAlignment="1">
      <alignment horizontal="right"/>
    </xf>
    <xf numFmtId="0" fontId="0" fillId="0" borderId="36" xfId="0" applyBorder="1" applyAlignment="1">
      <alignment/>
    </xf>
    <xf numFmtId="3" fontId="0" fillId="0" borderId="55" xfId="0" applyNumberFormat="1" applyBorder="1" applyAlignment="1">
      <alignment horizontal="center"/>
    </xf>
    <xf numFmtId="3" fontId="0" fillId="0" borderId="56" xfId="0" applyNumberFormat="1" applyBorder="1" applyAlignment="1">
      <alignment horizontal="right"/>
    </xf>
    <xf numFmtId="3" fontId="0" fillId="0" borderId="57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57" xfId="0" applyNumberFormat="1" applyBorder="1" applyAlignment="1">
      <alignment horizontal="right"/>
    </xf>
    <xf numFmtId="0" fontId="0" fillId="0" borderId="58" xfId="0" applyFill="1" applyBorder="1" applyAlignment="1">
      <alignment/>
    </xf>
    <xf numFmtId="0" fontId="16" fillId="0" borderId="26" xfId="0" applyFont="1" applyBorder="1" applyAlignment="1">
      <alignment horizontal="center"/>
    </xf>
    <xf numFmtId="3" fontId="16" fillId="0" borderId="32" xfId="0" applyNumberFormat="1" applyFont="1" applyBorder="1" applyAlignment="1">
      <alignment horizontal="center" wrapText="1"/>
    </xf>
    <xf numFmtId="3" fontId="16" fillId="0" borderId="59" xfId="0" applyNumberFormat="1" applyFont="1" applyBorder="1" applyAlignment="1">
      <alignment horizontal="center" wrapText="1"/>
    </xf>
    <xf numFmtId="3" fontId="0" fillId="0" borderId="13" xfId="0" applyNumberFormat="1" applyBorder="1" applyAlignment="1">
      <alignment horizontal="right"/>
    </xf>
    <xf numFmtId="3" fontId="0" fillId="0" borderId="13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5" fillId="32" borderId="29" xfId="0" applyFont="1" applyFill="1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3" fontId="18" fillId="36" borderId="0" xfId="0" applyNumberFormat="1" applyFont="1" applyFill="1" applyBorder="1" applyAlignment="1">
      <alignment/>
    </xf>
    <xf numFmtId="1" fontId="18" fillId="36" borderId="0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 horizontal="center" wrapText="1"/>
    </xf>
    <xf numFmtId="0" fontId="0" fillId="0" borderId="38" xfId="0" applyBorder="1" applyAlignment="1">
      <alignment/>
    </xf>
    <xf numFmtId="3" fontId="7" fillId="0" borderId="48" xfId="0" applyNumberFormat="1" applyFont="1" applyBorder="1" applyAlignment="1">
      <alignment horizontal="center" wrapText="1"/>
    </xf>
    <xf numFmtId="0" fontId="18" fillId="0" borderId="0" xfId="0" applyFont="1" applyAlignment="1">
      <alignment/>
    </xf>
    <xf numFmtId="3" fontId="3" fillId="36" borderId="33" xfId="0" applyNumberFormat="1" applyFont="1" applyFill="1" applyBorder="1" applyAlignment="1">
      <alignment/>
    </xf>
    <xf numFmtId="0" fontId="9" fillId="35" borderId="24" xfId="0" applyFont="1" applyFill="1" applyBorder="1" applyAlignment="1">
      <alignment horizontal="center" wrapText="1"/>
    </xf>
    <xf numFmtId="3" fontId="0" fillId="0" borderId="34" xfId="0" applyNumberFormat="1" applyFill="1" applyBorder="1" applyAlignment="1">
      <alignment/>
    </xf>
    <xf numFmtId="0" fontId="3" fillId="0" borderId="33" xfId="0" applyFont="1" applyBorder="1" applyAlignment="1">
      <alignment/>
    </xf>
    <xf numFmtId="3" fontId="0" fillId="0" borderId="43" xfId="0" applyNumberFormat="1" applyBorder="1" applyAlignment="1">
      <alignment/>
    </xf>
    <xf numFmtId="3" fontId="3" fillId="0" borderId="34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46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0" fontId="3" fillId="0" borderId="34" xfId="0" applyFont="1" applyBorder="1" applyAlignment="1">
      <alignment/>
    </xf>
    <xf numFmtId="0" fontId="18" fillId="36" borderId="0" xfId="0" applyFont="1" applyFill="1" applyBorder="1" applyAlignment="1">
      <alignment/>
    </xf>
    <xf numFmtId="3" fontId="0" fillId="0" borderId="60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9" fillId="35" borderId="63" xfId="0" applyFont="1" applyFill="1" applyBorder="1" applyAlignment="1">
      <alignment horizontal="center" wrapText="1"/>
    </xf>
    <xf numFmtId="3" fontId="0" fillId="0" borderId="64" xfId="0" applyNumberFormat="1" applyBorder="1" applyAlignment="1">
      <alignment/>
    </xf>
    <xf numFmtId="3" fontId="0" fillId="0" borderId="65" xfId="0" applyNumberFormat="1" applyFill="1" applyBorder="1" applyAlignment="1">
      <alignment/>
    </xf>
    <xf numFmtId="0" fontId="9" fillId="35" borderId="10" xfId="0" applyFont="1" applyFill="1" applyBorder="1" applyAlignment="1">
      <alignment horizontal="center" wrapText="1"/>
    </xf>
    <xf numFmtId="0" fontId="0" fillId="0" borderId="66" xfId="0" applyBorder="1" applyAlignment="1">
      <alignment/>
    </xf>
    <xf numFmtId="3" fontId="7" fillId="0" borderId="67" xfId="0" applyNumberFormat="1" applyFont="1" applyBorder="1" applyAlignment="1">
      <alignment horizontal="center" wrapText="1"/>
    </xf>
    <xf numFmtId="3" fontId="0" fillId="0" borderId="68" xfId="0" applyNumberFormat="1" applyBorder="1" applyAlignment="1">
      <alignment/>
    </xf>
    <xf numFmtId="3" fontId="0" fillId="0" borderId="56" xfId="0" applyNumberFormat="1" applyBorder="1" applyAlignment="1">
      <alignment/>
    </xf>
    <xf numFmtId="0" fontId="0" fillId="0" borderId="69" xfId="0" applyFill="1" applyBorder="1" applyAlignment="1">
      <alignment/>
    </xf>
    <xf numFmtId="3" fontId="16" fillId="0" borderId="70" xfId="0" applyNumberFormat="1" applyFont="1" applyBorder="1" applyAlignment="1">
      <alignment horizontal="center" wrapText="1"/>
    </xf>
    <xf numFmtId="3" fontId="0" fillId="0" borderId="71" xfId="0" applyNumberFormat="1" applyBorder="1" applyAlignment="1">
      <alignment/>
    </xf>
    <xf numFmtId="3" fontId="16" fillId="0" borderId="10" xfId="0" applyNumberFormat="1" applyFon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3" fontId="0" fillId="36" borderId="65" xfId="0" applyNumberFormat="1" applyFill="1" applyBorder="1" applyAlignment="1">
      <alignment/>
    </xf>
    <xf numFmtId="3" fontId="0" fillId="36" borderId="72" xfId="0" applyNumberFormat="1" applyFill="1" applyBorder="1" applyAlignment="1">
      <alignment/>
    </xf>
    <xf numFmtId="3" fontId="0" fillId="36" borderId="73" xfId="0" applyNumberFormat="1" applyFill="1" applyBorder="1" applyAlignment="1">
      <alignment/>
    </xf>
    <xf numFmtId="0" fontId="3" fillId="0" borderId="11" xfId="0" applyFont="1" applyBorder="1" applyAlignment="1">
      <alignment/>
    </xf>
    <xf numFmtId="3" fontId="16" fillId="0" borderId="74" xfId="0" applyNumberFormat="1" applyFont="1" applyBorder="1" applyAlignment="1">
      <alignment horizontal="center" wrapText="1"/>
    </xf>
    <xf numFmtId="3" fontId="0" fillId="36" borderId="61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0" fontId="9" fillId="35" borderId="21" xfId="0" applyFont="1" applyFill="1" applyBorder="1" applyAlignment="1">
      <alignment horizontal="center" wrapText="1"/>
    </xf>
    <xf numFmtId="0" fontId="9" fillId="35" borderId="23" xfId="0" applyFont="1" applyFill="1" applyBorder="1" applyAlignment="1">
      <alignment horizontal="center" wrapText="1"/>
    </xf>
    <xf numFmtId="3" fontId="0" fillId="0" borderId="48" xfId="0" applyNumberFormat="1" applyFill="1" applyBorder="1" applyAlignment="1">
      <alignment/>
    </xf>
    <xf numFmtId="3" fontId="16" fillId="0" borderId="53" xfId="0" applyNumberFormat="1" applyFont="1" applyBorder="1" applyAlignment="1">
      <alignment horizontal="center" wrapText="1"/>
    </xf>
    <xf numFmtId="3" fontId="0" fillId="36" borderId="62" xfId="0" applyNumberFormat="1" applyFill="1" applyBorder="1" applyAlignment="1">
      <alignment/>
    </xf>
    <xf numFmtId="0" fontId="11" fillId="36" borderId="35" xfId="0" applyFont="1" applyFill="1" applyBorder="1" applyAlignment="1">
      <alignment horizontal="left" wrapText="1"/>
    </xf>
    <xf numFmtId="0" fontId="0" fillId="0" borderId="35" xfId="0" applyBorder="1" applyAlignment="1">
      <alignment wrapText="1"/>
    </xf>
    <xf numFmtId="0" fontId="0" fillId="0" borderId="22" xfId="0" applyBorder="1" applyAlignment="1">
      <alignment wrapText="1"/>
    </xf>
    <xf numFmtId="0" fontId="6" fillId="37" borderId="35" xfId="0" applyFont="1" applyFill="1" applyBorder="1" applyAlignment="1">
      <alignment horizontal="center" wrapText="1"/>
    </xf>
    <xf numFmtId="0" fontId="11" fillId="36" borderId="0" xfId="0" applyFont="1" applyFill="1" applyBorder="1" applyAlignment="1">
      <alignment horizontal="left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36" borderId="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left" wrapText="1"/>
    </xf>
    <xf numFmtId="0" fontId="13" fillId="36" borderId="0" xfId="0" applyFont="1" applyFill="1" applyBorder="1" applyAlignment="1">
      <alignment horizontal="left" wrapText="1"/>
    </xf>
    <xf numFmtId="0" fontId="6" fillId="36" borderId="35" xfId="0" applyFont="1" applyFill="1" applyBorder="1" applyAlignment="1">
      <alignment horizontal="center" wrapText="1"/>
    </xf>
    <xf numFmtId="0" fontId="12" fillId="0" borderId="13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3.75390625" style="0" customWidth="1"/>
    <col min="2" max="2" width="43.875" style="0" customWidth="1"/>
    <col min="3" max="3" width="11.125" style="0" customWidth="1"/>
    <col min="4" max="4" width="10.25390625" style="0" customWidth="1"/>
    <col min="5" max="5" width="11.00390625" style="0" customWidth="1"/>
    <col min="6" max="6" width="10.875" style="0" customWidth="1"/>
  </cols>
  <sheetData>
    <row r="1" spans="1:8" ht="40.5" customHeight="1">
      <c r="A1" s="56"/>
      <c r="B1" s="195" t="s">
        <v>66</v>
      </c>
      <c r="C1" s="195"/>
      <c r="D1" s="195"/>
      <c r="E1" s="195"/>
      <c r="F1" s="195"/>
      <c r="G1" s="58"/>
      <c r="H1" s="143">
        <f>1/1.12</f>
        <v>0.8928571428571428</v>
      </c>
    </row>
    <row r="2" spans="1:7" ht="12.75">
      <c r="A2" s="59"/>
      <c r="B2" s="51"/>
      <c r="C2" s="51"/>
      <c r="D2" s="51"/>
      <c r="E2" s="51"/>
      <c r="F2" s="51"/>
      <c r="G2" s="60"/>
    </row>
    <row r="3" spans="1:7" ht="12.75">
      <c r="A3" s="59"/>
      <c r="B3" s="5"/>
      <c r="C3" s="51"/>
      <c r="D3" s="51"/>
      <c r="E3" s="51"/>
      <c r="F3" s="51"/>
      <c r="G3" s="60"/>
    </row>
    <row r="4" spans="1:7" ht="12.75">
      <c r="A4" s="59"/>
      <c r="B4" s="61" t="s">
        <v>67</v>
      </c>
      <c r="C4" s="51"/>
      <c r="D4" s="51"/>
      <c r="E4" s="51"/>
      <c r="F4" s="51"/>
      <c r="G4" s="60"/>
    </row>
    <row r="5" spans="1:7" ht="12.75">
      <c r="A5" s="59"/>
      <c r="B5" s="61"/>
      <c r="C5" s="51"/>
      <c r="D5" s="51"/>
      <c r="E5" s="51"/>
      <c r="F5" s="51"/>
      <c r="G5" s="60"/>
    </row>
    <row r="6" spans="1:7" ht="15.75">
      <c r="A6" s="59"/>
      <c r="B6" s="196" t="s">
        <v>18</v>
      </c>
      <c r="C6" s="196"/>
      <c r="D6" s="196"/>
      <c r="E6" s="196"/>
      <c r="F6" s="196"/>
      <c r="G6" s="60"/>
    </row>
    <row r="7" spans="1:7" ht="5.25" customHeight="1" thickBot="1">
      <c r="A7" s="59"/>
      <c r="B7" s="63"/>
      <c r="C7" s="51"/>
      <c r="D7" s="51"/>
      <c r="E7" s="51"/>
      <c r="F7" s="51"/>
      <c r="G7" s="60"/>
    </row>
    <row r="8" spans="1:7" ht="13.5" thickBot="1">
      <c r="A8" s="59"/>
      <c r="B8" s="197" t="s">
        <v>9</v>
      </c>
      <c r="C8" s="199" t="s">
        <v>8</v>
      </c>
      <c r="D8" s="200"/>
      <c r="E8" s="201"/>
      <c r="F8" s="202"/>
      <c r="G8" s="60"/>
    </row>
    <row r="9" spans="1:7" ht="13.5" thickBot="1">
      <c r="A9" s="59"/>
      <c r="B9" s="198"/>
      <c r="C9" s="79" t="s">
        <v>10</v>
      </c>
      <c r="D9" s="20" t="s">
        <v>11</v>
      </c>
      <c r="E9" s="21" t="s">
        <v>6</v>
      </c>
      <c r="F9" s="202"/>
      <c r="G9" s="60"/>
    </row>
    <row r="10" spans="1:7" ht="12.75">
      <c r="A10" s="59"/>
      <c r="B10" s="35" t="s">
        <v>12</v>
      </c>
      <c r="C10" s="80">
        <v>22366.35</v>
      </c>
      <c r="D10" s="80">
        <v>30808.5</v>
      </c>
      <c r="E10" s="15" t="s">
        <v>14</v>
      </c>
      <c r="F10" s="55"/>
      <c r="G10" s="60"/>
    </row>
    <row r="11" spans="1:7" ht="13.5" thickBot="1">
      <c r="A11" s="59"/>
      <c r="B11" s="36" t="s">
        <v>13</v>
      </c>
      <c r="C11" s="81">
        <v>41621.95</v>
      </c>
      <c r="D11" s="7">
        <v>51545.3</v>
      </c>
      <c r="E11" s="10">
        <v>56433.95</v>
      </c>
      <c r="F11" s="55"/>
      <c r="G11" s="60"/>
    </row>
    <row r="12" spans="1:7" ht="12.75">
      <c r="A12" s="59"/>
      <c r="B12" s="51"/>
      <c r="C12" s="51"/>
      <c r="D12" s="51"/>
      <c r="E12" s="51"/>
      <c r="F12" s="51"/>
      <c r="G12" s="60"/>
    </row>
    <row r="13" spans="1:7" ht="15.75">
      <c r="A13" s="59"/>
      <c r="B13" s="196" t="s">
        <v>19</v>
      </c>
      <c r="C13" s="196"/>
      <c r="D13" s="196"/>
      <c r="E13" s="196"/>
      <c r="F13" s="196"/>
      <c r="G13" s="60"/>
    </row>
    <row r="14" spans="1:7" ht="5.25" customHeight="1" thickBot="1">
      <c r="A14" s="59"/>
      <c r="B14" s="63"/>
      <c r="C14" s="51"/>
      <c r="D14" s="51"/>
      <c r="E14" s="51"/>
      <c r="F14" s="51"/>
      <c r="G14" s="60"/>
    </row>
    <row r="15" spans="1:7" ht="13.5" thickBot="1">
      <c r="A15" s="59"/>
      <c r="B15" s="37" t="s">
        <v>9</v>
      </c>
      <c r="C15" s="200" t="s">
        <v>8</v>
      </c>
      <c r="D15" s="200"/>
      <c r="E15" s="201"/>
      <c r="F15" s="51"/>
      <c r="G15" s="60"/>
    </row>
    <row r="16" spans="1:15" ht="13.5" thickBot="1">
      <c r="A16" s="59"/>
      <c r="B16" s="42" t="s">
        <v>12</v>
      </c>
      <c r="C16" s="33" t="s">
        <v>10</v>
      </c>
      <c r="D16" s="20" t="s">
        <v>11</v>
      </c>
      <c r="E16" s="21" t="s">
        <v>6</v>
      </c>
      <c r="F16" s="51"/>
      <c r="G16" s="60"/>
      <c r="I16" s="115"/>
      <c r="J16" s="115"/>
      <c r="K16" s="115"/>
      <c r="L16" s="135"/>
      <c r="M16" s="115"/>
      <c r="N16" s="115"/>
      <c r="O16" s="115"/>
    </row>
    <row r="17" spans="1:15" ht="13.5" thickBot="1">
      <c r="A17" s="59"/>
      <c r="B17" s="38" t="s">
        <v>0</v>
      </c>
      <c r="C17" s="34">
        <v>9786.5</v>
      </c>
      <c r="D17" s="14">
        <v>10220.05</v>
      </c>
      <c r="E17" s="15" t="s">
        <v>14</v>
      </c>
      <c r="F17" s="51"/>
      <c r="G17" s="60"/>
      <c r="I17" s="136"/>
      <c r="J17" s="136"/>
      <c r="K17" s="137"/>
      <c r="L17" s="135"/>
      <c r="M17" s="136"/>
      <c r="N17" s="136"/>
      <c r="O17" s="137"/>
    </row>
    <row r="18" spans="1:15" ht="12.75">
      <c r="A18" s="59"/>
      <c r="B18" s="39" t="s">
        <v>1</v>
      </c>
      <c r="C18" s="40">
        <v>9786.5</v>
      </c>
      <c r="D18" s="14">
        <v>10220.05</v>
      </c>
      <c r="E18" s="11" t="s">
        <v>14</v>
      </c>
      <c r="F18" s="51"/>
      <c r="G18" s="60"/>
      <c r="I18" s="136"/>
      <c r="J18" s="136"/>
      <c r="K18" s="137"/>
      <c r="L18" s="135"/>
      <c r="M18" s="136"/>
      <c r="N18" s="136"/>
      <c r="O18" s="137"/>
    </row>
    <row r="19" spans="1:15" ht="12.75">
      <c r="A19" s="59"/>
      <c r="B19" s="39" t="s">
        <v>2</v>
      </c>
      <c r="C19" s="40">
        <v>5667.2</v>
      </c>
      <c r="D19" s="6">
        <v>7836.1</v>
      </c>
      <c r="E19" s="11" t="s">
        <v>14</v>
      </c>
      <c r="F19" s="51"/>
      <c r="G19" s="60"/>
      <c r="I19" s="136"/>
      <c r="J19" s="136"/>
      <c r="K19" s="137"/>
      <c r="L19" s="135"/>
      <c r="M19" s="136"/>
      <c r="N19" s="136"/>
      <c r="O19" s="137"/>
    </row>
    <row r="20" spans="1:15" ht="12.75">
      <c r="A20" s="59"/>
      <c r="B20" s="39" t="s">
        <v>3</v>
      </c>
      <c r="C20" s="40">
        <v>3406.3</v>
      </c>
      <c r="D20" s="6">
        <v>3220</v>
      </c>
      <c r="E20" s="11" t="s">
        <v>14</v>
      </c>
      <c r="F20" s="51"/>
      <c r="G20" s="60"/>
      <c r="I20" s="136"/>
      <c r="J20" s="136"/>
      <c r="K20" s="137"/>
      <c r="L20" s="135"/>
      <c r="M20" s="136"/>
      <c r="N20" s="136"/>
      <c r="O20" s="137"/>
    </row>
    <row r="21" spans="1:15" ht="12.75">
      <c r="A21" s="59"/>
      <c r="B21" s="39" t="s">
        <v>4</v>
      </c>
      <c r="C21" s="41" t="s">
        <v>14</v>
      </c>
      <c r="D21" s="6">
        <v>4765.6</v>
      </c>
      <c r="E21" s="11" t="s">
        <v>14</v>
      </c>
      <c r="F21" s="51"/>
      <c r="G21" s="60"/>
      <c r="I21" s="137"/>
      <c r="J21" s="136"/>
      <c r="K21" s="137"/>
      <c r="L21" s="135"/>
      <c r="M21" s="137"/>
      <c r="N21" s="136"/>
      <c r="O21" s="137"/>
    </row>
    <row r="22" spans="1:15" ht="13.5" thickBot="1">
      <c r="A22" s="59"/>
      <c r="B22" s="119" t="s">
        <v>29</v>
      </c>
      <c r="C22" s="120" t="s">
        <v>14</v>
      </c>
      <c r="D22" s="121">
        <v>4816</v>
      </c>
      <c r="E22" s="122" t="s">
        <v>14</v>
      </c>
      <c r="F22" s="51"/>
      <c r="G22" s="60"/>
      <c r="I22" s="137"/>
      <c r="J22" s="136"/>
      <c r="K22" s="137"/>
      <c r="L22" s="135"/>
      <c r="M22" s="137"/>
      <c r="N22" s="136"/>
      <c r="O22" s="137"/>
    </row>
    <row r="23" spans="1:16" ht="13.5" thickBot="1">
      <c r="A23" s="59"/>
      <c r="B23" s="44" t="s">
        <v>16</v>
      </c>
      <c r="C23" s="45">
        <v>28646.5</v>
      </c>
      <c r="D23" s="46">
        <v>41077.799999999996</v>
      </c>
      <c r="E23" s="47" t="s">
        <v>14</v>
      </c>
      <c r="F23" s="51"/>
      <c r="G23" s="60"/>
      <c r="I23" s="135"/>
      <c r="J23" s="135"/>
      <c r="K23" s="135"/>
      <c r="L23" s="135"/>
      <c r="M23" s="135"/>
      <c r="N23" s="135"/>
      <c r="O23" s="135"/>
      <c r="P23" s="135"/>
    </row>
    <row r="24" spans="1:16" ht="13.5" thickBot="1">
      <c r="A24" s="59"/>
      <c r="B24" s="51"/>
      <c r="C24" s="48"/>
      <c r="D24" s="49"/>
      <c r="E24" s="49"/>
      <c r="F24" s="50"/>
      <c r="G24" s="60"/>
      <c r="M24" s="135"/>
      <c r="N24" s="135"/>
      <c r="O24" s="135"/>
      <c r="P24" s="135"/>
    </row>
    <row r="25" spans="1:16" ht="13.5" thickBot="1">
      <c r="A25" s="59"/>
      <c r="B25" s="18" t="s">
        <v>13</v>
      </c>
      <c r="C25" s="19" t="s">
        <v>10</v>
      </c>
      <c r="D25" s="20" t="s">
        <v>11</v>
      </c>
      <c r="E25" s="21" t="s">
        <v>6</v>
      </c>
      <c r="F25" s="51"/>
      <c r="G25" s="60"/>
      <c r="I25" s="115"/>
      <c r="J25" s="115"/>
      <c r="K25" s="115"/>
      <c r="L25" s="135"/>
      <c r="M25" s="115"/>
      <c r="N25" s="115"/>
      <c r="O25" s="115"/>
      <c r="P25" s="135"/>
    </row>
    <row r="26" spans="1:16" ht="13.5" thickBot="1">
      <c r="A26" s="59"/>
      <c r="B26" s="12" t="s">
        <v>0</v>
      </c>
      <c r="C26" s="14">
        <v>15404.25</v>
      </c>
      <c r="D26" s="14">
        <v>16737.1</v>
      </c>
      <c r="E26" s="16">
        <v>18366.65</v>
      </c>
      <c r="F26" s="51"/>
      <c r="G26" s="60"/>
      <c r="I26" s="136"/>
      <c r="J26" s="136"/>
      <c r="K26" s="136"/>
      <c r="L26" s="135"/>
      <c r="M26" s="136"/>
      <c r="N26" s="136"/>
      <c r="O26" s="136"/>
      <c r="P26" s="135"/>
    </row>
    <row r="27" spans="1:16" ht="12.75">
      <c r="A27" s="59"/>
      <c r="B27" s="8" t="s">
        <v>1</v>
      </c>
      <c r="C27" s="14">
        <v>15404.25</v>
      </c>
      <c r="D27" s="14">
        <v>16737.1</v>
      </c>
      <c r="E27" s="16">
        <v>18366.65</v>
      </c>
      <c r="F27" s="51"/>
      <c r="G27" s="60"/>
      <c r="I27" s="136"/>
      <c r="J27" s="136"/>
      <c r="K27" s="136"/>
      <c r="L27" s="135"/>
      <c r="M27" s="136"/>
      <c r="N27" s="136"/>
      <c r="O27" s="136"/>
      <c r="P27" s="135"/>
    </row>
    <row r="28" spans="1:16" ht="12.75">
      <c r="A28" s="59"/>
      <c r="B28" s="8" t="s">
        <v>2</v>
      </c>
      <c r="C28" s="6">
        <v>10960.65</v>
      </c>
      <c r="D28" s="6">
        <v>10561.6</v>
      </c>
      <c r="E28" s="9">
        <v>13479.15</v>
      </c>
      <c r="F28" s="51"/>
      <c r="G28" s="60"/>
      <c r="I28" s="136"/>
      <c r="J28" s="136"/>
      <c r="K28" s="136"/>
      <c r="L28" s="135"/>
      <c r="M28" s="136"/>
      <c r="N28" s="136"/>
      <c r="O28" s="136"/>
      <c r="P28" s="135"/>
    </row>
    <row r="29" spans="1:16" ht="12.75">
      <c r="A29" s="59"/>
      <c r="B29" s="8" t="s">
        <v>3</v>
      </c>
      <c r="C29" s="6">
        <v>4887.5</v>
      </c>
      <c r="D29" s="6">
        <v>4887.5</v>
      </c>
      <c r="E29" s="9">
        <v>5628.1</v>
      </c>
      <c r="F29" s="51"/>
      <c r="G29" s="60"/>
      <c r="I29" s="136"/>
      <c r="J29" s="136"/>
      <c r="K29" s="136"/>
      <c r="L29" s="135"/>
      <c r="M29" s="136"/>
      <c r="N29" s="136"/>
      <c r="O29" s="136"/>
      <c r="P29" s="135"/>
    </row>
    <row r="30" spans="1:16" ht="12.75">
      <c r="A30" s="59"/>
      <c r="B30" s="8" t="s">
        <v>4</v>
      </c>
      <c r="C30" s="1" t="s">
        <v>14</v>
      </c>
      <c r="D30" s="6">
        <v>6568.8</v>
      </c>
      <c r="E30" s="9">
        <v>8758.4</v>
      </c>
      <c r="F30" s="51"/>
      <c r="G30" s="60"/>
      <c r="I30" s="137"/>
      <c r="J30" s="136"/>
      <c r="K30" s="136"/>
      <c r="L30" s="135"/>
      <c r="M30" s="136"/>
      <c r="N30" s="136"/>
      <c r="O30" s="136"/>
      <c r="P30" s="135"/>
    </row>
    <row r="31" spans="1:16" ht="13.5" thickBot="1">
      <c r="A31" s="59"/>
      <c r="B31" s="119" t="s">
        <v>29</v>
      </c>
      <c r="C31" s="123" t="s">
        <v>14</v>
      </c>
      <c r="D31" s="121">
        <v>6962.1</v>
      </c>
      <c r="E31" s="124">
        <v>8114.4</v>
      </c>
      <c r="F31" s="51"/>
      <c r="G31" s="60"/>
      <c r="I31" s="137"/>
      <c r="J31" s="136"/>
      <c r="K31" s="136"/>
      <c r="L31" s="135"/>
      <c r="M31" s="136"/>
      <c r="N31" s="136"/>
      <c r="O31" s="136"/>
      <c r="P31" s="135"/>
    </row>
    <row r="32" spans="1:16" ht="16.5" customHeight="1" thickBot="1">
      <c r="A32" s="59"/>
      <c r="B32" s="44" t="s">
        <v>16</v>
      </c>
      <c r="C32" s="52">
        <v>46656.65</v>
      </c>
      <c r="D32" s="52">
        <v>62454.2</v>
      </c>
      <c r="E32" s="53">
        <v>72713.35</v>
      </c>
      <c r="F32" s="51"/>
      <c r="G32" s="60"/>
      <c r="I32" s="135"/>
      <c r="J32" s="135"/>
      <c r="K32" s="135"/>
      <c r="L32" s="135"/>
      <c r="M32" s="135"/>
      <c r="N32" s="135"/>
      <c r="O32" s="135"/>
      <c r="P32" s="135"/>
    </row>
    <row r="33" spans="1:16" ht="12.75">
      <c r="A33" s="59"/>
      <c r="B33" s="51"/>
      <c r="C33" s="51"/>
      <c r="D33" s="50"/>
      <c r="E33" s="54"/>
      <c r="F33" s="54" t="s">
        <v>63</v>
      </c>
      <c r="G33" s="60"/>
      <c r="M33" s="135"/>
      <c r="N33" s="135"/>
      <c r="O33" s="135"/>
      <c r="P33" s="135"/>
    </row>
    <row r="34" spans="1:7" ht="15.75">
      <c r="A34" s="59"/>
      <c r="B34" s="196" t="s">
        <v>21</v>
      </c>
      <c r="C34" s="196"/>
      <c r="D34" s="196"/>
      <c r="E34" s="196"/>
      <c r="F34" s="196"/>
      <c r="G34" s="60"/>
    </row>
    <row r="35" spans="1:7" ht="6.75" customHeight="1" thickBot="1">
      <c r="A35" s="59"/>
      <c r="B35" s="62"/>
      <c r="C35" s="62"/>
      <c r="D35" s="62"/>
      <c r="E35" s="62"/>
      <c r="F35" s="62"/>
      <c r="G35" s="60"/>
    </row>
    <row r="36" spans="1:7" ht="23.25" thickBot="1">
      <c r="A36" s="59"/>
      <c r="B36" s="23" t="s">
        <v>5</v>
      </c>
      <c r="C36" s="24" t="s">
        <v>30</v>
      </c>
      <c r="D36" s="24" t="s">
        <v>31</v>
      </c>
      <c r="E36" s="24" t="s">
        <v>32</v>
      </c>
      <c r="F36" s="24" t="s">
        <v>33</v>
      </c>
      <c r="G36" s="24" t="s">
        <v>57</v>
      </c>
    </row>
    <row r="37" spans="1:7" ht="13.5" thickBot="1">
      <c r="A37" s="59"/>
      <c r="B37" s="22" t="s">
        <v>17</v>
      </c>
      <c r="C37" s="71">
        <v>4144</v>
      </c>
      <c r="D37" s="71">
        <v>4368</v>
      </c>
      <c r="E37" s="71">
        <v>5040</v>
      </c>
      <c r="F37" s="71">
        <v>4368</v>
      </c>
      <c r="G37" s="71">
        <v>3000</v>
      </c>
    </row>
    <row r="38" spans="1:7" ht="23.25" thickBot="1">
      <c r="A38" s="59"/>
      <c r="B38" s="23" t="s">
        <v>5</v>
      </c>
      <c r="C38" s="24" t="s">
        <v>34</v>
      </c>
      <c r="D38" s="24" t="s">
        <v>35</v>
      </c>
      <c r="E38" s="24" t="s">
        <v>36</v>
      </c>
      <c r="F38" s="24" t="s">
        <v>37</v>
      </c>
      <c r="G38" s="24" t="s">
        <v>60</v>
      </c>
    </row>
    <row r="39" spans="1:7" ht="13.5" thickBot="1">
      <c r="A39" s="59"/>
      <c r="B39" s="22" t="s">
        <v>17</v>
      </c>
      <c r="C39" s="140">
        <v>4816</v>
      </c>
      <c r="D39" s="71">
        <v>4928</v>
      </c>
      <c r="E39" s="140">
        <v>5712</v>
      </c>
      <c r="F39" s="71">
        <v>7056</v>
      </c>
      <c r="G39" s="71">
        <v>3700</v>
      </c>
    </row>
    <row r="40" spans="1:7" ht="23.25" thickBot="1">
      <c r="A40" s="59"/>
      <c r="B40" s="23" t="s">
        <v>5</v>
      </c>
      <c r="C40" s="24" t="s">
        <v>38</v>
      </c>
      <c r="D40" s="24" t="s">
        <v>39</v>
      </c>
      <c r="E40" s="24" t="s">
        <v>40</v>
      </c>
      <c r="F40" s="24" t="s">
        <v>41</v>
      </c>
      <c r="G40" s="24" t="s">
        <v>62</v>
      </c>
    </row>
    <row r="41" spans="1:7" ht="13.5" thickBot="1">
      <c r="A41" s="59"/>
      <c r="B41" s="22" t="s">
        <v>17</v>
      </c>
      <c r="C41" s="140">
        <v>5824</v>
      </c>
      <c r="D41" s="71">
        <v>5500</v>
      </c>
      <c r="E41" s="140">
        <v>6300</v>
      </c>
      <c r="F41" s="71">
        <v>2500</v>
      </c>
      <c r="G41" s="71">
        <v>1300</v>
      </c>
    </row>
    <row r="42" spans="1:7" ht="27.75" customHeight="1" thickBot="1">
      <c r="A42" s="59"/>
      <c r="B42" s="23" t="s">
        <v>5</v>
      </c>
      <c r="C42" s="24" t="s">
        <v>43</v>
      </c>
      <c r="D42" s="24" t="s">
        <v>45</v>
      </c>
      <c r="E42" s="24" t="s">
        <v>46</v>
      </c>
      <c r="F42" s="24" t="s">
        <v>47</v>
      </c>
      <c r="G42" s="60"/>
    </row>
    <row r="43" spans="1:7" ht="17.25" customHeight="1" thickBot="1">
      <c r="A43" s="59"/>
      <c r="B43" s="22" t="s">
        <v>17</v>
      </c>
      <c r="C43" s="71">
        <f>Калькулятор!D46</f>
        <v>5700</v>
      </c>
      <c r="D43" s="71">
        <v>6200</v>
      </c>
      <c r="E43" s="140">
        <v>4300</v>
      </c>
      <c r="F43" s="71">
        <v>6200</v>
      </c>
      <c r="G43" s="60"/>
    </row>
    <row r="44" spans="1:6" ht="27.75" customHeight="1" thickBot="1">
      <c r="A44" s="59"/>
      <c r="B44" s="23" t="s">
        <v>5</v>
      </c>
      <c r="C44" s="24" t="s">
        <v>48</v>
      </c>
      <c r="D44" s="24" t="s">
        <v>51</v>
      </c>
      <c r="E44" s="24" t="s">
        <v>53</v>
      </c>
      <c r="F44" s="24" t="s">
        <v>55</v>
      </c>
    </row>
    <row r="45" spans="1:6" ht="15.75" customHeight="1" thickBot="1">
      <c r="A45" s="59"/>
      <c r="B45" s="22" t="s">
        <v>17</v>
      </c>
      <c r="C45" s="71">
        <v>9700</v>
      </c>
      <c r="D45" s="71">
        <v>4100</v>
      </c>
      <c r="E45" s="140">
        <v>5600</v>
      </c>
      <c r="F45" s="71">
        <v>5600</v>
      </c>
    </row>
    <row r="46" spans="1:7" ht="18.75" customHeight="1" thickBot="1">
      <c r="A46" s="59"/>
      <c r="B46" s="192" t="s">
        <v>59</v>
      </c>
      <c r="C46" s="193"/>
      <c r="D46" s="193"/>
      <c r="E46" s="193"/>
      <c r="F46" s="193"/>
      <c r="G46" s="194"/>
    </row>
    <row r="47" spans="1:15" ht="13.5" thickBot="1">
      <c r="A47" s="59"/>
      <c r="B47" s="37" t="s">
        <v>9</v>
      </c>
      <c r="C47" s="30" t="s">
        <v>10</v>
      </c>
      <c r="D47" s="31" t="s">
        <v>11</v>
      </c>
      <c r="E47" s="32" t="s">
        <v>6</v>
      </c>
      <c r="F47" s="51"/>
      <c r="G47" s="60"/>
      <c r="I47" s="115"/>
      <c r="J47" s="115"/>
      <c r="K47" s="115"/>
      <c r="L47" s="135"/>
      <c r="M47" s="115"/>
      <c r="N47" s="115"/>
      <c r="O47" s="115"/>
    </row>
    <row r="48" spans="1:15" ht="12.75">
      <c r="A48" s="59"/>
      <c r="B48" s="69" t="s">
        <v>12</v>
      </c>
      <c r="C48" s="14">
        <v>19129</v>
      </c>
      <c r="D48" s="14">
        <v>19440</v>
      </c>
      <c r="E48" s="15" t="s">
        <v>14</v>
      </c>
      <c r="F48" s="51"/>
      <c r="G48" s="60"/>
      <c r="I48" s="136"/>
      <c r="J48" s="136"/>
      <c r="K48" s="137"/>
      <c r="L48" s="135"/>
      <c r="M48" s="136"/>
      <c r="N48" s="136"/>
      <c r="O48" s="136"/>
    </row>
    <row r="49" spans="1:15" ht="13.5" thickBot="1">
      <c r="A49" s="59"/>
      <c r="B49" s="70" t="s">
        <v>13</v>
      </c>
      <c r="C49" s="7">
        <v>20218</v>
      </c>
      <c r="D49" s="7">
        <v>22707</v>
      </c>
      <c r="E49" s="7">
        <v>24150</v>
      </c>
      <c r="F49" s="51"/>
      <c r="G49" s="60"/>
      <c r="I49" s="136"/>
      <c r="J49" s="136"/>
      <c r="K49" s="136"/>
      <c r="L49" s="135"/>
      <c r="M49" s="136"/>
      <c r="N49" s="136"/>
      <c r="O49" s="136"/>
    </row>
    <row r="50" spans="1:7" ht="13.5" thickBot="1">
      <c r="A50" s="64"/>
      <c r="B50" s="65"/>
      <c r="C50" s="65"/>
      <c r="D50" s="65"/>
      <c r="E50" s="65"/>
      <c r="F50" s="65"/>
      <c r="G50" s="66"/>
    </row>
  </sheetData>
  <sheetProtection/>
  <mergeCells count="9">
    <mergeCell ref="B46:G46"/>
    <mergeCell ref="B1:F1"/>
    <mergeCell ref="B6:F6"/>
    <mergeCell ref="B8:B9"/>
    <mergeCell ref="C8:E8"/>
    <mergeCell ref="B34:F34"/>
    <mergeCell ref="F8:F9"/>
    <mergeCell ref="B13:F13"/>
    <mergeCell ref="C15:E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="110" zoomScaleNormal="110" zoomScalePageLayoutView="0" workbookViewId="0" topLeftCell="A1">
      <selection activeCell="B2" sqref="B2"/>
    </sheetView>
  </sheetViews>
  <sheetFormatPr defaultColWidth="9.00390625" defaultRowHeight="12.75"/>
  <cols>
    <col min="1" max="1" width="3.125" style="43" customWidth="1"/>
    <col min="2" max="2" width="37.375" style="0" customWidth="1"/>
    <col min="3" max="3" width="11.125" style="0" customWidth="1"/>
    <col min="4" max="4" width="8.125" style="0" customWidth="1"/>
    <col min="5" max="5" width="10.625" style="0" customWidth="1"/>
    <col min="6" max="6" width="12.75390625" style="0" customWidth="1"/>
    <col min="7" max="7" width="10.875" style="0" customWidth="1"/>
    <col min="8" max="8" width="8.25390625" style="0" customWidth="1"/>
    <col min="9" max="9" width="9.125" style="5" customWidth="1"/>
    <col min="10" max="10" width="8.75390625" style="5" customWidth="1"/>
    <col min="11" max="11" width="8.125" style="5" customWidth="1"/>
    <col min="12" max="12" width="7.375" style="5" customWidth="1"/>
    <col min="13" max="13" width="8.75390625" style="5" customWidth="1"/>
    <col min="14" max="14" width="8.875" style="5" customWidth="1"/>
    <col min="15" max="15" width="11.625" style="0" customWidth="1"/>
  </cols>
  <sheetData>
    <row r="1" spans="1:14" ht="37.5" customHeight="1">
      <c r="A1" s="56"/>
      <c r="B1" s="205" t="s">
        <v>68</v>
      </c>
      <c r="C1" s="205"/>
      <c r="D1" s="205"/>
      <c r="E1" s="205"/>
      <c r="F1" s="205"/>
      <c r="G1" s="57"/>
      <c r="H1" s="57"/>
      <c r="I1" s="57"/>
      <c r="J1" s="57"/>
      <c r="K1" s="57"/>
      <c r="L1" s="57"/>
      <c r="M1" s="57"/>
      <c r="N1" s="58"/>
    </row>
    <row r="2" spans="1:14" ht="12.75">
      <c r="A2" s="59"/>
      <c r="B2" s="5"/>
      <c r="C2" s="51"/>
      <c r="D2" s="51"/>
      <c r="E2" s="51"/>
      <c r="F2" s="5"/>
      <c r="G2" s="51"/>
      <c r="H2" s="51"/>
      <c r="I2" s="51"/>
      <c r="J2" s="51"/>
      <c r="K2" s="51"/>
      <c r="L2" s="51"/>
      <c r="M2" s="51"/>
      <c r="N2" s="60"/>
    </row>
    <row r="3" spans="1:14" ht="18">
      <c r="A3" s="59"/>
      <c r="B3" s="61" t="s">
        <v>23</v>
      </c>
      <c r="C3" s="76"/>
      <c r="D3" s="76"/>
      <c r="E3" s="76"/>
      <c r="F3" s="76"/>
      <c r="G3" s="51"/>
      <c r="H3" s="51"/>
      <c r="I3" s="51"/>
      <c r="J3" s="51"/>
      <c r="K3" s="51"/>
      <c r="L3" s="51"/>
      <c r="M3" s="51"/>
      <c r="N3" s="60"/>
    </row>
    <row r="4" spans="1:14" ht="12.75">
      <c r="A4" s="59"/>
      <c r="B4" s="61" t="s">
        <v>24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60"/>
    </row>
    <row r="5" spans="1:14" ht="36.75" customHeight="1">
      <c r="A5" s="59"/>
      <c r="B5" s="62" t="s">
        <v>27</v>
      </c>
      <c r="C5" s="62"/>
      <c r="D5" s="62"/>
      <c r="E5" s="62"/>
      <c r="F5" s="62"/>
      <c r="G5" s="51"/>
      <c r="H5" s="51"/>
      <c r="I5" s="51"/>
      <c r="J5" s="51"/>
      <c r="K5" s="51"/>
      <c r="L5" s="51"/>
      <c r="M5" s="51"/>
      <c r="N5" s="60"/>
    </row>
    <row r="6" spans="1:14" ht="9.75" customHeight="1" thickBot="1">
      <c r="A6" s="59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60"/>
    </row>
    <row r="7" spans="1:14" ht="39" thickBot="1">
      <c r="A7" s="59"/>
      <c r="B7" s="67" t="s">
        <v>20</v>
      </c>
      <c r="C7" s="68" t="s">
        <v>15</v>
      </c>
      <c r="D7" s="92" t="s">
        <v>10</v>
      </c>
      <c r="E7" s="92" t="s">
        <v>11</v>
      </c>
      <c r="F7" s="93" t="s">
        <v>6</v>
      </c>
      <c r="G7" s="88" t="s">
        <v>22</v>
      </c>
      <c r="H7" s="77" t="s">
        <v>10</v>
      </c>
      <c r="I7" s="77" t="s">
        <v>11</v>
      </c>
      <c r="J7" s="78" t="s">
        <v>6</v>
      </c>
      <c r="K7" s="115"/>
      <c r="L7" s="51"/>
      <c r="M7" s="51"/>
      <c r="N7" s="60"/>
    </row>
    <row r="8" spans="1:15" ht="12.75">
      <c r="A8" s="59"/>
      <c r="B8" s="69" t="s">
        <v>12</v>
      </c>
      <c r="C8" s="17">
        <v>1</v>
      </c>
      <c r="D8" s="25">
        <f>IF(C8&gt;0,IF(C8&lt;6,C8,IF(C8&lt;11,0.9*C8+0.5,IF(C8&lt;16,0.75*C8+2,IF(C8&lt;21,0.6*C8+4.25,0.5*C8+6.25)))),0)*'Базовые цены'!C10</f>
        <v>22366.35</v>
      </c>
      <c r="E8" s="25">
        <f>IF(C8&gt;0,IF(C8&lt;6,C8,IF(C8&lt;11,0.9*C8+0.5,IF(C8&lt;16,0.75*C8+2,IF(C8&lt;21,0.6*C8+4.25,0.5*C8+6.25)))),0)*'Базовые цены'!D10</f>
        <v>30808.5</v>
      </c>
      <c r="F8" s="15" t="s">
        <v>14</v>
      </c>
      <c r="G8" s="89">
        <v>1</v>
      </c>
      <c r="H8" s="86">
        <f>(IF((G8+C8)&gt;0,IF((G8+C8)&lt;6,(G8+C8),IF((G8+C8)&lt;11,0.9*(G8+C8)+0.5,IF((G8+C8)&lt;16,0.75*(G8+C8)+2,IF((G8+C8)&lt;21,0.6*(G8+C8)+4.25,0.5*(G8+C8)+6.25)))),0)-IF(C8&gt;0,IF(C8&lt;6,C8,IF(C8&lt;11,0.9*C8+0.5,IF(C8&lt;16,0.75*C8+2,IF(C8&lt;21,0.6*C8+4.25,0.5*C8+6.25)))),0))*'Базовые цены'!C10</f>
        <v>22366.35</v>
      </c>
      <c r="I8" s="86">
        <f>(IF((G8+C8)&gt;0,IF((G8+C8)&lt;6,(G8+C8),IF((G8+C8)&lt;11,0.9*(G8+C8)+0.5,IF((G8+C8)&lt;16,0.75*(G8+C8)+2,IF((G8+C8)&lt;21,0.6*(G8+C8)+4.25,0.5*(G8+C8)+6.25)))),0)-IF(C8&gt;0,IF(C8&lt;6,C8,IF(C8&lt;11,0.9*C8+0.5,IF(C8&lt;16,0.75*C8+2,IF(C8&lt;21,0.6*C8+4.25,0.5*C8+6.25)))),0))*'Базовые цены'!D10</f>
        <v>30808.5</v>
      </c>
      <c r="J8" s="87" t="s">
        <v>14</v>
      </c>
      <c r="K8" s="50"/>
      <c r="L8" s="51"/>
      <c r="M8" s="51"/>
      <c r="N8" s="60"/>
      <c r="O8" s="113"/>
    </row>
    <row r="9" spans="1:14" ht="12.75">
      <c r="A9" s="59"/>
      <c r="B9" s="206">
        <f>IF(C8&gt;6,"Для такого количества рабочих мест рекомендуется SQL-модификация!","")</f>
      </c>
      <c r="C9" s="207"/>
      <c r="D9" s="207"/>
      <c r="E9" s="207"/>
      <c r="F9" s="208"/>
      <c r="G9" s="94">
        <f>IF(C8+G8&gt;6,"Рекомендуется SQL-модификация!","")</f>
      </c>
      <c r="H9" s="51"/>
      <c r="I9" s="51"/>
      <c r="J9" s="60"/>
      <c r="K9" s="51"/>
      <c r="L9" s="51"/>
      <c r="M9" s="51"/>
      <c r="N9" s="60"/>
    </row>
    <row r="10" spans="1:14" ht="13.5" thickBot="1">
      <c r="A10" s="59"/>
      <c r="B10" s="70" t="s">
        <v>13</v>
      </c>
      <c r="C10" s="13">
        <v>1</v>
      </c>
      <c r="D10" s="27">
        <f>IF(C10&gt;0,IF(C10&lt;6,C10,IF(C10&lt;11,0.9*C10+0.5,IF(C10&lt;16,0.75*C10+2,IF(C10&lt;21,0.6*C10+4.25,0.5*C10+6.25)))),0)*'Базовые цены'!C11</f>
        <v>41621.95</v>
      </c>
      <c r="E10" s="27">
        <f>IF(C10&gt;0,IF(C10&lt;6,C10,IF(C10&lt;11,0.9*C10+0.5,IF(C10&lt;16,0.75*C10+2,IF(C10&lt;21,0.6*C10+4.25,0.5*C10+6.25)))),0)*'Базовые цены'!D11</f>
        <v>51545.3</v>
      </c>
      <c r="F10" s="28">
        <f>IF(C10&gt;0,IF(C10&lt;6,C10,IF(C10&lt;11,0.9*C10+0.5,IF(C10&lt;16,0.75*C10+2,IF(C10&lt;21,0.6*C10+4.25,0.5*C10+6.25)))),0)*'Базовые цены'!E11</f>
        <v>56433.95</v>
      </c>
      <c r="G10" s="90">
        <v>1</v>
      </c>
      <c r="H10" s="84">
        <f>(IF((G10+C10)&gt;0,IF((G10+C10)&lt;6,(G10+C10),IF((G10+C10)&lt;11,0.9*(G10+C10)+0.5,IF((G10+C10)&lt;16,0.75*(G10+C10)+2,IF((G10+C10)&lt;21,0.6*(G10+C10)+4.25,0.5*(G10+C10)+6.25)))),0)-IF(C10&gt;0,IF(C10&lt;6,C10,IF(C10&lt;11,0.9*C10+0.5,IF(C10&lt;16,0.75*C10+2,IF(C10&lt;21,0.6*C10+4.25,0.5*C10+6.25)))),0))*'Базовые цены'!C11</f>
        <v>41621.95</v>
      </c>
      <c r="I10" s="84">
        <f>(IF((G10+C10)&gt;0,IF((G10+C10)&lt;6,(G10+C10),IF((G10+C10)&lt;11,0.9*(G10+C10)+0.5,IF((G10+C10)&lt;16,0.75*(G10+C10)+2,IF((G10+C10)&lt;21,0.6*(G10+C10)+4.25,0.5*(G10+C10)+6.25)))),0)-IF(C10&gt;0,IF(C10&lt;6,C10,IF(C10&lt;11,0.9*C10+0.5,IF(C10&lt;16,0.75*C10+2,IF(C10&lt;21,0.6*C10+4.25,0.5*C10+6.25)))),0))*'Базовые цены'!D11</f>
        <v>51545.3</v>
      </c>
      <c r="J10" s="85">
        <f>(IF((G10+C10)&gt;0,IF((G10+C10)&lt;6,(G10+C10),IF((G10+C10)&lt;11,0.9*(G10+C10)+0.5,IF((G10+C10)&lt;16,0.75*(G10+C10)+2,IF((G10+C10)&lt;21,0.6*(G10+C10)+4.25,0.5*(G10+C10)+6.25)))),0)-IF(C10&gt;0,IF(C10&lt;6,C10,IF(C10&lt;11,0.9*C10+0.5,IF(C10&lt;16,0.75*C10+2,IF(C10&lt;21,0.6*C10+4.25,0.5*C10+6.25)))),0))*'Базовые цены'!E11</f>
        <v>56433.95</v>
      </c>
      <c r="K10" s="95"/>
      <c r="L10" s="51"/>
      <c r="M10" s="51"/>
      <c r="N10" s="83"/>
    </row>
    <row r="11" spans="1:14" ht="12.75">
      <c r="A11" s="59"/>
      <c r="B11" s="5"/>
      <c r="C11" s="51"/>
      <c r="D11" s="95"/>
      <c r="E11" s="95"/>
      <c r="F11" s="51"/>
      <c r="G11" s="55"/>
      <c r="H11" s="51"/>
      <c r="I11" s="51"/>
      <c r="J11" s="51"/>
      <c r="K11" s="51"/>
      <c r="L11" s="51"/>
      <c r="M11" s="51"/>
      <c r="N11" s="60"/>
    </row>
    <row r="12" spans="1:14" ht="12.75">
      <c r="A12" s="59"/>
      <c r="B12" s="51"/>
      <c r="C12" s="51"/>
      <c r="D12" s="51"/>
      <c r="E12" s="51"/>
      <c r="F12" s="51"/>
      <c r="G12" s="55"/>
      <c r="H12" s="51"/>
      <c r="I12" s="51"/>
      <c r="J12" s="51"/>
      <c r="K12" s="51"/>
      <c r="L12" s="51"/>
      <c r="M12" s="51"/>
      <c r="N12" s="60"/>
    </row>
    <row r="13" spans="1:14" ht="18" customHeight="1">
      <c r="A13" s="59"/>
      <c r="B13" s="203" t="s">
        <v>28</v>
      </c>
      <c r="C13" s="203"/>
      <c r="D13" s="203"/>
      <c r="E13" s="203"/>
      <c r="F13" s="203"/>
      <c r="G13" s="51"/>
      <c r="H13" s="51"/>
      <c r="I13" s="51"/>
      <c r="J13" s="51"/>
      <c r="K13" s="51"/>
      <c r="L13" s="51"/>
      <c r="M13" s="51"/>
      <c r="N13" s="60"/>
    </row>
    <row r="14" spans="1:14" ht="13.5" thickBot="1">
      <c r="A14" s="59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60"/>
    </row>
    <row r="15" spans="1:14" ht="39" thickBot="1">
      <c r="A15" s="59"/>
      <c r="B15" s="111" t="s">
        <v>12</v>
      </c>
      <c r="C15" s="103" t="s">
        <v>15</v>
      </c>
      <c r="D15" s="112" t="s">
        <v>10</v>
      </c>
      <c r="E15" s="92" t="s">
        <v>11</v>
      </c>
      <c r="F15" s="93" t="s">
        <v>6</v>
      </c>
      <c r="G15" s="91" t="s">
        <v>22</v>
      </c>
      <c r="H15" s="92" t="s">
        <v>10</v>
      </c>
      <c r="I15" s="92" t="s">
        <v>11</v>
      </c>
      <c r="J15" s="93" t="s">
        <v>6</v>
      </c>
      <c r="K15" s="82"/>
      <c r="L15" s="51"/>
      <c r="M15" s="51"/>
      <c r="N15" s="60"/>
    </row>
    <row r="16" spans="1:15" ht="12.75">
      <c r="A16" s="59"/>
      <c r="B16" s="38" t="s">
        <v>0</v>
      </c>
      <c r="C16" s="110">
        <v>1</v>
      </c>
      <c r="D16" s="80">
        <f>IF(C16&gt;0,IF(C16&lt;6,C16,IF(C16&lt;11,0.9*C16+0.5,IF(C16&lt;16,0.75*C16+2,IF(C16&lt;21,0.6*C16+4.25,0.5*C16+6.25)))),0)*'Базовые цены'!C17</f>
        <v>9786.5</v>
      </c>
      <c r="E16" s="14">
        <f>IF(C16&gt;0,IF(C16&lt;6,C16,IF(C16&lt;11,0.9*C16+0.5,IF(C16&lt;16,0.75*C16+2,IF(C16&lt;21,0.6*C16+4.25,0.5*C16+6.25)))),0)*'Базовые цены'!D17</f>
        <v>10220.05</v>
      </c>
      <c r="F16" s="15" t="s">
        <v>14</v>
      </c>
      <c r="G16" s="126">
        <v>1</v>
      </c>
      <c r="H16" s="14">
        <f>(IF((G16+C16)&gt;0,IF((G16+C16)&lt;6,(G16+C16),IF((G16+C16)&lt;11,0.9*(G16+C16)+0.5,IF((G16+C16)&lt;16,0.75*(G16+C16)+2,IF((G16+C16)&lt;21,0.6*(G16+C16)+4.25,0.5*(G16+C16)+6.25)))),0)-IF(C16&gt;0,IF(C16&lt;6,C16,IF(C16&lt;11,0.9*C16+0.5,IF(C16&lt;16,0.75*C16+2,IF(C16&lt;21,0.6*C16+4.25,0.5*C16+6.25)))),0))*'Базовые цены'!C17</f>
        <v>9786.5</v>
      </c>
      <c r="I16" s="14">
        <f>(IF((G16+C16)&gt;0,IF((G16+C16)&lt;6,(G16+C16),IF((G16+C16)&lt;11,0.9*(G16+C16)+0.5,IF((G16+C16)&lt;16,0.75*(G16+C16)+2,IF((G16+C16)&lt;21,0.6*(G16+C16)+4.25,0.5*(G16+C16)+6.25)))),0)-IF(C16&gt;0,IF(C16&lt;6,C16,IF(C16&lt;11,0.9*C16+0.5,IF(C16&lt;16,0.75*C16+2,IF(C16&lt;21,0.6*C16+4.25,0.5*C16+6.25)))),0))*'Базовые цены'!D17</f>
        <v>10220.05</v>
      </c>
      <c r="J16" s="15" t="s">
        <v>14</v>
      </c>
      <c r="K16" s="50"/>
      <c r="L16" s="51"/>
      <c r="M16" s="51"/>
      <c r="N16" s="60"/>
      <c r="O16" s="113"/>
    </row>
    <row r="17" spans="1:14" ht="12.75">
      <c r="A17" s="59"/>
      <c r="B17" s="39" t="s">
        <v>1</v>
      </c>
      <c r="C17" s="107">
        <v>1</v>
      </c>
      <c r="D17" s="129">
        <f>IF(C17&gt;0,IF(C17&lt;6,C17,IF(C17&lt;11,0.9*C17+0.5,IF(C17&lt;16,0.75*C17+2,IF(C17&lt;21,0.6*C17+4.25,0.5*C17+6.25)))),0)*'Базовые цены'!C18</f>
        <v>9786.5</v>
      </c>
      <c r="E17" s="6">
        <f>IF(C17&gt;0,IF(C17&lt;6,C17,IF(C17&lt;11,0.9*C17+0.5,IF(C17&lt;16,0.75*C17+2,IF(C17&lt;21,0.6*C17+4.25,0.5*C17+6.25)))),0)*'Базовые цены'!D18</f>
        <v>10220.05</v>
      </c>
      <c r="F17" s="11" t="s">
        <v>14</v>
      </c>
      <c r="G17" s="127">
        <v>1</v>
      </c>
      <c r="H17" s="6">
        <f>(IF((G17+C17)&gt;0,IF((G17+C17)&lt;6,(G17+C17),IF((G17+C17)&lt;11,0.9*(G17+C17)+0.5,IF((G17+C17)&lt;16,0.75*(G17+C17)+2,IF((G17+C17)&lt;21,0.6*(G17+C17)+4.25,0.5*(G17+C17)+6.25)))),0)-IF(C17&gt;0,IF(C17&lt;6,C17,IF(C17&lt;11,0.9*C17+0.5,IF(C17&lt;16,0.75*C17+2,IF(C17&lt;21,0.6*C17+4.25,0.5*C17+6.25)))),0))*'Базовые цены'!C18</f>
        <v>9786.5</v>
      </c>
      <c r="I17" s="6">
        <f>(IF((G17+C17)&gt;0,IF((G17+C17)&lt;6,(G17+C17),IF((G17+C17)&lt;11,0.9*(G17+C17)+0.5,IF((G17+C17)&lt;16,0.75*(G17+C17)+2,IF((G17+C17)&lt;21,0.6*(G17+C17)+4.25,0.5*(G17+C17)+6.25)))),0)-IF(C17&gt;0,IF(C17&lt;6,C17,IF(C17&lt;11,0.9*C17+0.5,IF(C17&lt;16,0.75*C17+2,IF(C17&lt;21,0.6*C17+4.25,0.5*C17+6.25)))),0))*'Базовые цены'!D18</f>
        <v>10220.05</v>
      </c>
      <c r="J17" s="11" t="s">
        <v>14</v>
      </c>
      <c r="K17" s="50"/>
      <c r="L17" s="51"/>
      <c r="M17" s="51"/>
      <c r="N17" s="60"/>
    </row>
    <row r="18" spans="1:14" ht="12.75">
      <c r="A18" s="59"/>
      <c r="B18" s="39" t="s">
        <v>2</v>
      </c>
      <c r="C18" s="107">
        <v>1</v>
      </c>
      <c r="D18" s="129">
        <f>IF(C18&gt;0,IF(C18&lt;6,C18,IF(C18&lt;11,0.9*C18+0.5,IF(C18&lt;16,0.75*C18+2,IF(C18&lt;21,0.6*C18+4.25,0.5*C18+6.25)))),0)*'Базовые цены'!C19</f>
        <v>5667.2</v>
      </c>
      <c r="E18" s="6">
        <f>IF(C18&gt;0,IF(C18&lt;6,C18,IF(C18&lt;11,0.9*C18+0.5,IF(C18&lt;16,0.75*C18+2,IF(C18&lt;21,0.6*C18+4.25,0.5*C18+6.25)))),0)*'Базовые цены'!D19</f>
        <v>7836.1</v>
      </c>
      <c r="F18" s="11" t="s">
        <v>14</v>
      </c>
      <c r="G18" s="127">
        <v>1</v>
      </c>
      <c r="H18" s="6">
        <f>(IF((G18+C18)&gt;0,IF((G18+C18)&lt;6,(G18+C18),IF((G18+C18)&lt;11,0.9*(G18+C18)+0.5,IF((G18+C18)&lt;16,0.75*(G18+C18)+2,IF((G18+C18)&lt;21,0.6*(G18+C18)+4.25,0.5*(G18+C18)+6.25)))),0)-IF(C18&gt;0,IF(C18&lt;6,C18,IF(C18&lt;11,0.9*C18+0.5,IF(C18&lt;16,0.75*C18+2,IF(C18&lt;21,0.6*C18+4.25,0.5*C18+6.25)))),0))*'Базовые цены'!C19</f>
        <v>5667.2</v>
      </c>
      <c r="I18" s="6">
        <f>(IF((G18+C18)&gt;0,IF((G18+C18)&lt;6,(G18+C18),IF((G18+C18)&lt;11,0.9*(G18+C18)+0.5,IF((G18+C18)&lt;16,0.75*(G18+C18)+2,IF((G18+C18)&lt;21,0.6*(G18+C18)+4.25,0.5*(G18+C18)+6.25)))),0)-IF(C18&gt;0,IF(C18&lt;6,C18,IF(C18&lt;11,0.9*C18+0.5,IF(C18&lt;16,0.75*C18+2,IF(C18&lt;21,0.6*C18+4.25,0.5*C18+6.25)))),0))*'Базовые цены'!D19</f>
        <v>7836.1</v>
      </c>
      <c r="J18" s="11" t="s">
        <v>14</v>
      </c>
      <c r="K18" s="50"/>
      <c r="L18" s="51"/>
      <c r="M18" s="51"/>
      <c r="N18" s="60"/>
    </row>
    <row r="19" spans="1:14" ht="12.75">
      <c r="A19" s="59"/>
      <c r="B19" s="39" t="s">
        <v>3</v>
      </c>
      <c r="C19" s="107">
        <v>1</v>
      </c>
      <c r="D19" s="129">
        <f>IF(C19&gt;0,IF(C19&lt;6,C19,IF(C19&lt;11,0.9*C19+0.5,IF(C19&lt;16,0.75*C19+2,IF(C19&lt;21,0.6*C19+4.25,0.5*C19+6.25)))),0)*'Базовые цены'!C20</f>
        <v>3406.3</v>
      </c>
      <c r="E19" s="6">
        <f>IF(C19&gt;0,IF(C19&lt;6,C19,IF(C19&lt;11,0.9*C19+0.5,IF(C19&lt;16,0.75*C19+2,IF(C19&lt;21,0.6*C19+4.25,0.5*C19+6.25)))),0)*'Базовые цены'!D20</f>
        <v>3220</v>
      </c>
      <c r="F19" s="11" t="s">
        <v>14</v>
      </c>
      <c r="G19" s="127">
        <v>1</v>
      </c>
      <c r="H19" s="6">
        <f>(IF((G19+C19)&gt;0,IF((G19+C19)&lt;6,(G19+C19),IF((G19+C19)&lt;11,0.9*(G19+C19)+0.5,IF((G19+C19)&lt;16,0.75*(G19+C19)+2,IF((G19+C19)&lt;21,0.6*(G19+C19)+4.25,0.5*(G19+C19)+6.25)))),0)-IF(C19&gt;0,IF(C19&lt;6,C19,IF(C19&lt;11,0.9*C19+0.5,IF(C19&lt;16,0.75*C19+2,IF(C19&lt;21,0.6*C19+4.25,0.5*C19+6.25)))),0))*'Базовые цены'!C20</f>
        <v>3406.3</v>
      </c>
      <c r="I19" s="6">
        <f>(IF((G19+C19)&gt;0,IF((G19+C19)&lt;6,(G19+C19),IF((G19+C19)&lt;11,0.9*(G19+C19)+0.5,IF((G19+C19)&lt;16,0.75*(G19+C19)+2,IF((G19+C19)&lt;21,0.6*(G19+C19)+4.25,0.5*(G19+C19)+6.25)))),0)-IF(C19&gt;0,IF(C19&lt;6,C19,IF(C19&lt;11,0.9*C19+0.5,IF(C19&lt;16,0.75*C19+2,IF(C19&lt;21,0.6*C19+4.25,0.5*C19+6.25)))),0))*'Базовые цены'!D20</f>
        <v>3220</v>
      </c>
      <c r="J19" s="11" t="s">
        <v>14</v>
      </c>
      <c r="K19" s="50"/>
      <c r="L19" s="51"/>
      <c r="M19" s="51"/>
      <c r="N19" s="60"/>
    </row>
    <row r="20" spans="1:14" ht="12.75">
      <c r="A20" s="59"/>
      <c r="B20" s="39" t="s">
        <v>4</v>
      </c>
      <c r="C20" s="107">
        <v>1</v>
      </c>
      <c r="D20" s="130" t="s">
        <v>14</v>
      </c>
      <c r="E20" s="6">
        <f>IF(C20&gt;0,IF(C20&lt;6,C20,IF(C20&lt;11,0.9*C20+0.5,IF(C20&lt;16,0.75*C20+2,IF(C20&lt;21,0.6*C20+4.25,0.5*C20+6.25)))),0)*'Базовые цены'!D21</f>
        <v>4765.6</v>
      </c>
      <c r="F20" s="11" t="s">
        <v>14</v>
      </c>
      <c r="G20" s="127">
        <v>1</v>
      </c>
      <c r="H20" s="1" t="s">
        <v>14</v>
      </c>
      <c r="I20" s="6">
        <f>(IF((G20+C20)&gt;0,IF((G20+C20)&lt;6,(G20+C20),IF((G20+C20)&lt;11,0.9*(G20+C20)+0.5,IF((G20+C20)&lt;16,0.75*(G20+C20)+2,IF((G20+C20)&lt;21,0.6*(G20+C20)+4.25,0.5*(G20+C20)+6.25)))),0)-IF(C20&gt;0,IF(C20&lt;6,C20,IF(C20&lt;11,0.9*C20+0.5,IF(C20&lt;16,0.75*C20+2,IF(C20&lt;21,0.6*C20+4.25,0.5*C20+6.25)))),0))*'Базовые цены'!D21</f>
        <v>4765.6</v>
      </c>
      <c r="J20" s="11" t="s">
        <v>14</v>
      </c>
      <c r="K20" s="50"/>
      <c r="L20" s="51"/>
      <c r="M20" s="51"/>
      <c r="N20" s="60"/>
    </row>
    <row r="21" spans="1:14" ht="13.5" thickBot="1">
      <c r="A21" s="59"/>
      <c r="B21" s="125" t="s">
        <v>29</v>
      </c>
      <c r="C21" s="108">
        <v>1</v>
      </c>
      <c r="D21" s="131" t="str">
        <f>'Базовые цены'!C22</f>
        <v>-</v>
      </c>
      <c r="E21" s="7">
        <f>IF(C21&gt;0,IF(C21&lt;6,C21,IF(C21&lt;11,0.9*C21+0.5,IF(C21&lt;16,0.75*C21+2,IF(C21&lt;21,0.6*C21+4.25,0.5*C21+6.25)))),0)*'Базовые цены'!D22</f>
        <v>4816</v>
      </c>
      <c r="F21" s="4" t="str">
        <f>'Базовые цены'!E22</f>
        <v>-</v>
      </c>
      <c r="G21" s="128">
        <v>1</v>
      </c>
      <c r="H21" s="3" t="s">
        <v>14</v>
      </c>
      <c r="I21" s="7">
        <f>(IF((G21+C21)&gt;0,IF((G21+C21)&lt;6,(G21+C21),IF((G21+C21)&lt;11,0.9*(G21+C21)+0.5,IF((G21+C21)&lt;16,0.75*(G21+C21)+2,IF((G21+C21)&lt;21,0.6*(G21+C21)+4.25,0.5*(G21+C21)+6.25)))),0)-IF(C21&gt;0,IF(C21&lt;6,C21,IF(C21&lt;11,0.9*C21+0.5,IF(C21&lt;16,0.75*C21+2,IF(C21&lt;21,0.6*C21+4.25,0.5*C21+6.25)))),0))*'Базовые цены'!D22</f>
        <v>4816</v>
      </c>
      <c r="J21" s="4"/>
      <c r="K21" s="50"/>
      <c r="L21" s="51"/>
      <c r="M21" s="51"/>
      <c r="N21" s="60"/>
    </row>
    <row r="22" spans="1:14" ht="13.5" thickBot="1">
      <c r="A22" s="59"/>
      <c r="B22" s="51"/>
      <c r="C22" s="98" t="s">
        <v>16</v>
      </c>
      <c r="D22" s="109">
        <f>SUM(D16:D21)</f>
        <v>28646.5</v>
      </c>
      <c r="E22" s="96">
        <f>SUM(E16:E21)</f>
        <v>41077.799999999996</v>
      </c>
      <c r="F22" s="99" t="s">
        <v>14</v>
      </c>
      <c r="G22" s="97" t="s">
        <v>16</v>
      </c>
      <c r="H22" s="96">
        <f>SUM(H16:H21)</f>
        <v>28646.5</v>
      </c>
      <c r="I22" s="96">
        <f>SUM(I16:I21)</f>
        <v>41077.799999999996</v>
      </c>
      <c r="J22" s="99" t="s">
        <v>14</v>
      </c>
      <c r="K22" s="116"/>
      <c r="L22" s="51"/>
      <c r="M22" s="51"/>
      <c r="N22" s="60"/>
    </row>
    <row r="23" spans="1:14" ht="3" customHeight="1" thickBot="1">
      <c r="A23" s="59"/>
      <c r="B23" s="51"/>
      <c r="C23" s="72"/>
      <c r="D23" s="50"/>
      <c r="E23" s="51"/>
      <c r="F23" s="50"/>
      <c r="G23" s="51"/>
      <c r="H23" s="51"/>
      <c r="I23" s="51"/>
      <c r="J23" s="51"/>
      <c r="K23" s="51"/>
      <c r="L23" s="51"/>
      <c r="M23" s="51"/>
      <c r="N23" s="60"/>
    </row>
    <row r="24" spans="1:14" ht="42.75" customHeight="1" thickBot="1">
      <c r="A24" s="59"/>
      <c r="B24" s="132" t="s">
        <v>13</v>
      </c>
      <c r="C24" s="103" t="s">
        <v>15</v>
      </c>
      <c r="D24" s="112" t="s">
        <v>10</v>
      </c>
      <c r="E24" s="92" t="s">
        <v>11</v>
      </c>
      <c r="F24" s="93" t="s">
        <v>6</v>
      </c>
      <c r="G24" s="91" t="s">
        <v>22</v>
      </c>
      <c r="H24" s="92" t="s">
        <v>10</v>
      </c>
      <c r="I24" s="92" t="s">
        <v>11</v>
      </c>
      <c r="J24" s="93" t="s">
        <v>6</v>
      </c>
      <c r="K24" s="82"/>
      <c r="L24" s="51"/>
      <c r="M24" s="51"/>
      <c r="N24" s="60"/>
    </row>
    <row r="25" spans="1:14" ht="12.75">
      <c r="A25" s="59"/>
      <c r="B25" s="38" t="s">
        <v>0</v>
      </c>
      <c r="C25" s="110">
        <v>1</v>
      </c>
      <c r="D25" s="133">
        <f>IF(C25&gt;0,IF(C25&lt;6,C25,IF(C25&lt;11,0.9*C25+0.5,IF(C25&lt;16,0.75*C25+2,IF(C25&lt;21,0.6*C25+4.25,0.5*C25+6.25)))),0)*'Базовые цены'!C26</f>
        <v>15404.25</v>
      </c>
      <c r="E25" s="25">
        <f>IF(C25&gt;0,IF(C25&lt;6,C25,IF(C25&lt;11,0.9*C25+0.5,IF(C25&lt;16,0.75*C25+2,IF(C25&lt;21,0.6*C25+4.25,0.5*C25+6.25)))),0)*'Базовые цены'!D26</f>
        <v>16737.1</v>
      </c>
      <c r="F25" s="29">
        <f>IF(C25&gt;0,IF(C25&lt;6,C25,IF(C25&lt;11,0.9*C25+0.5,IF(C25&lt;16,0.75*C25+2,IF(C25&lt;21,0.6*C25+4.25,0.5*C25+6.25)))),0)*'Базовые цены'!E26</f>
        <v>18366.65</v>
      </c>
      <c r="G25" s="126">
        <v>1</v>
      </c>
      <c r="H25" s="25">
        <f>(IF((G25+C25)&gt;0,IF((G25+C25)&lt;6,(G25+C25),IF((G25+C25)&lt;11,0.9*(G25+C25)+0.5,IF((G25+C25)&lt;16,0.75*(G25+C25)+2,IF((G25+C25)&lt;21,0.6*(G25+C25)+4.25,0.5*(G25+C25)+6.25)))),0)-IF(C25&gt;0,IF(C25&lt;6,C25,IF(C25&lt;11,0.9*C25+0.5,IF(C25&lt;16,0.75*C25+2,IF(C25&lt;21,0.6*C25+4.25,0.5*C25+6.25)))),0))*'Базовые цены'!C26</f>
        <v>15404.25</v>
      </c>
      <c r="I25" s="25">
        <f>(IF((G25+C25)&gt;0,IF((G25+C25)&lt;6,(G25+C25),IF((G25+C25)&lt;11,0.9*(G25+C25)+0.5,IF((G25+C25)&lt;16,0.75*(G25+C25)+2,IF((G25+C25)&lt;21,0.6*(G25+C25)+4.25,0.5*(G25+C25)+6.25)))),0)-IF(C25&gt;0,IF(C25&lt;6,C25,IF(C25&lt;11,0.9*C25+0.5,IF(C25&lt;16,0.75*C25+2,IF(C25&lt;21,0.6*C25+4.25,0.5*C25+6.25)))),0))*'Базовые цены'!D26</f>
        <v>16737.1</v>
      </c>
      <c r="J25" s="29">
        <f>(IF((G25+C25)&gt;0,IF((G25+C25)&lt;6,(G25+C25),IF((G25+C25)&lt;11,0.9*(G25+C25)+0.5,IF((G25+C25)&lt;16,0.75*(G25+C25)+2,IF((G25+C25)&lt;21,0.6*(G25+C25)+4.25,0.5*(G25+C25)+6.25)))),0)-IF(C25&gt;0,IF(C25&lt;6,C25,IF(C25&lt;11,0.9*C25+0.5,IF(C25&lt;16,0.75*C25+2,IF(C25&lt;21,0.6*C25+4.25,0.5*C25+6.25)))),0))*'Базовые цены'!E26</f>
        <v>18366.65</v>
      </c>
      <c r="K25" s="95"/>
      <c r="L25" s="51"/>
      <c r="M25" s="51"/>
      <c r="N25" s="60"/>
    </row>
    <row r="26" spans="1:14" ht="12.75">
      <c r="A26" s="59"/>
      <c r="B26" s="39" t="s">
        <v>1</v>
      </c>
      <c r="C26" s="107">
        <v>1</v>
      </c>
      <c r="D26" s="134">
        <f>IF(C26&gt;0,IF(C26&lt;6,C26,IF(C26&lt;11,0.9*C26+0.5,IF(C26&lt;16,0.75*C26+2,IF(C26&lt;21,0.6*C26+4.25,0.5*C26+6.25)))),0)*'Базовые цены'!C27</f>
        <v>15404.25</v>
      </c>
      <c r="E26" s="2">
        <f>IF(C26&gt;0,IF(C26&lt;6,C26,IF(C26&lt;11,0.9*C26+0.5,IF(C26&lt;16,0.75*C26+2,IF(C26&lt;21,0.6*C26+4.25,0.5*C26+6.25)))),0)*'Базовые цены'!D27</f>
        <v>16737.1</v>
      </c>
      <c r="F26" s="26">
        <f>IF(C26&gt;0,IF(C26&lt;6,C26,IF(C26&lt;11,0.9*C26+0.5,IF(C26&lt;16,0.75*C26+2,IF(C26&lt;21,0.6*C26+4.25,0.5*C26+6.25)))),0)*'Базовые цены'!E27</f>
        <v>18366.65</v>
      </c>
      <c r="G26" s="127">
        <v>1</v>
      </c>
      <c r="H26" s="2">
        <f>(IF((G26+C26)&gt;0,IF((G26+C26)&lt;6,(G26+C26),IF((G26+C26)&lt;11,0.9*(G26+C26)+0.5,IF((G26+C26)&lt;16,0.75*(G26+C26)+2,IF((G26+C26)&lt;21,0.6*(G26+C26)+4.25,0.5*(G26+C26)+6.25)))),0)-IF(C26&gt;0,IF(C26&lt;6,C26,IF(C26&lt;11,0.9*C26+0.5,IF(C26&lt;16,0.75*C26+2,IF(C26&lt;21,0.6*C26+4.25,0.5*C26+6.25)))),0))*'Базовые цены'!C27</f>
        <v>15404.25</v>
      </c>
      <c r="I26" s="2">
        <f>(IF((G26+C26)&gt;0,IF((G26+C26)&lt;6,(G26+C26),IF((G26+C26)&lt;11,0.9*(G26+C26)+0.5,IF((G26+C26)&lt;16,0.75*(G26+C26)+2,IF((G26+C26)&lt;21,0.6*(G26+C26)+4.25,0.5*(G26+C26)+6.25)))),0)-IF(C26&gt;0,IF(C26&lt;6,C26,IF(C26&lt;11,0.9*C26+0.5,IF(C26&lt;16,0.75*C26+2,IF(C26&lt;21,0.6*C26+4.25,0.5*C26+6.25)))),0))*'Базовые цены'!D27</f>
        <v>16737.1</v>
      </c>
      <c r="J26" s="26">
        <f>(IF((G26+C26)&gt;0,IF((G26+C26)&lt;6,(G26+C26),IF((G26+C26)&lt;11,0.9*(G26+C26)+0.5,IF((G26+C26)&lt;16,0.75*(G26+C26)+2,IF((G26+C26)&lt;21,0.6*(G26+C26)+4.25,0.5*(G26+C26)+6.25)))),0)-IF(C26&gt;0,IF(C26&lt;6,C26,IF(C26&lt;11,0.9*C26+0.5,IF(C26&lt;16,0.75*C26+2,IF(C26&lt;21,0.6*C26+4.25,0.5*C26+6.25)))),0))*'Базовые цены'!E27</f>
        <v>18366.65</v>
      </c>
      <c r="K26" s="95"/>
      <c r="L26" s="51"/>
      <c r="M26" s="51"/>
      <c r="N26" s="60"/>
    </row>
    <row r="27" spans="1:14" ht="12.75">
      <c r="A27" s="59"/>
      <c r="B27" s="39" t="s">
        <v>2</v>
      </c>
      <c r="C27" s="107">
        <v>1</v>
      </c>
      <c r="D27" s="134">
        <f>IF(C27&gt;0,IF(C27&lt;6,C27,IF(C27&lt;11,0.9*C27+0.5,IF(C27&lt;16,0.75*C27+2,IF(C27&lt;21,0.6*C27+4.25,0.5*C27+6.25)))),0)*'Базовые цены'!C28</f>
        <v>10960.65</v>
      </c>
      <c r="E27" s="2">
        <f>IF(C27&gt;0,IF(C27&lt;6,C27,IF(C27&lt;11,0.9*C27+0.5,IF(C27&lt;16,0.75*C27+2,IF(C27&lt;21,0.6*C27+4.25,0.5*C27+6.25)))),0)*'Базовые цены'!D28</f>
        <v>10561.6</v>
      </c>
      <c r="F27" s="26">
        <f>IF(C27&gt;0,IF(C27&lt;6,C27,IF(C27&lt;11,0.9*C27+0.5,IF(C27&lt;16,0.75*C27+2,IF(C27&lt;21,0.6*C27+4.25,0.5*C27+6.25)))),0)*'Базовые цены'!E28</f>
        <v>13479.15</v>
      </c>
      <c r="G27" s="127">
        <v>1</v>
      </c>
      <c r="H27" s="2">
        <f>(IF((G27+C27)&gt;0,IF((G27+C27)&lt;6,(G27+C27),IF((G27+C27)&lt;11,0.9*(G27+C27)+0.5,IF((G27+C27)&lt;16,0.75*(G27+C27)+2,IF((G27+C27)&lt;21,0.6*(G27+C27)+4.25,0.5*(G27+C27)+6.25)))),0)-IF(C27&gt;0,IF(C27&lt;6,C27,IF(C27&lt;11,0.9*C27+0.5,IF(C27&lt;16,0.75*C27+2,IF(C27&lt;21,0.6*C27+4.25,0.5*C27+6.25)))),0))*'Базовые цены'!C28</f>
        <v>10960.65</v>
      </c>
      <c r="I27" s="2">
        <f>(IF((G27+C27)&gt;0,IF((G27+C27)&lt;6,(G27+C27),IF((G27+C27)&lt;11,0.9*(G27+C27)+0.5,IF((G27+C27)&lt;16,0.75*(G27+C27)+2,IF((G27+C27)&lt;21,0.6*(G27+C27)+4.25,0.5*(G27+C27)+6.25)))),0)-IF(C27&gt;0,IF(C27&lt;6,C27,IF(C27&lt;11,0.9*C27+0.5,IF(C27&lt;16,0.75*C27+2,IF(C27&lt;21,0.6*C27+4.25,0.5*C27+6.25)))),0))*'Базовые цены'!D28</f>
        <v>10561.6</v>
      </c>
      <c r="J27" s="26">
        <f>(IF((G27+C27)&gt;0,IF((G27+C27)&lt;6,(G27+C27),IF((G27+C27)&lt;11,0.9*(G27+C27)+0.5,IF((G27+C27)&lt;16,0.75*(G27+C27)+2,IF((G27+C27)&lt;21,0.6*(G27+C27)+4.25,0.5*(G27+C27)+6.25)))),0)-IF(C27&gt;0,IF(C27&lt;6,C27,IF(C27&lt;11,0.9*C27+0.5,IF(C27&lt;16,0.75*C27+2,IF(C27&lt;21,0.6*C27+4.25,0.5*C27+6.25)))),0))*'Базовые цены'!E28</f>
        <v>13479.15</v>
      </c>
      <c r="K27" s="95"/>
      <c r="L27" s="51"/>
      <c r="M27" s="51"/>
      <c r="N27" s="60"/>
    </row>
    <row r="28" spans="1:14" ht="12.75">
      <c r="A28" s="59"/>
      <c r="B28" s="39" t="s">
        <v>3</v>
      </c>
      <c r="C28" s="107">
        <v>1</v>
      </c>
      <c r="D28" s="134">
        <f>IF(C28&gt;0,IF(C28&lt;6,C28,IF(C28&lt;11,0.9*C28+0.5,IF(C28&lt;16,0.75*C28+2,IF(C28&lt;21,0.6*C28+4.25,0.5*C28+6.25)))),0)*'Базовые цены'!C29</f>
        <v>4887.5</v>
      </c>
      <c r="E28" s="2">
        <f>IF(C28&gt;0,IF(C28&lt;6,C28,IF(C28&lt;11,0.9*C28+0.5,IF(C28&lt;16,0.75*C28+2,IF(C28&lt;21,0.6*C28+4.25,0.5*C28+6.25)))),0)*'Базовые цены'!D29</f>
        <v>4887.5</v>
      </c>
      <c r="F28" s="26">
        <f>IF(C28&gt;0,IF(C28&lt;6,C28,IF(C28&lt;11,0.9*C28+0.5,IF(C28&lt;16,0.75*C28+2,IF(C28&lt;21,0.6*C28+4.25,0.5*C28+6.25)))),0)*'Базовые цены'!E29</f>
        <v>5628.1</v>
      </c>
      <c r="G28" s="127">
        <v>1</v>
      </c>
      <c r="H28" s="2">
        <f>(IF((G28+C28)&gt;0,IF((G28+C28)&lt;6,(G28+C28),IF((G28+C28)&lt;11,0.9*(G28+C28)+0.5,IF((G28+C28)&lt;16,0.75*(G28+C28)+2,IF((G28+C28)&lt;21,0.6*(G28+C28)+4.25,0.5*(G28+C28)+6.25)))),0)-IF(C28&gt;0,IF(C28&lt;6,C28,IF(C28&lt;11,0.9*C28+0.5,IF(C28&lt;16,0.75*C28+2,IF(C28&lt;21,0.6*C28+4.25,0.5*C28+6.25)))),0))*'Базовые цены'!C29</f>
        <v>4887.5</v>
      </c>
      <c r="I28" s="2">
        <f>(IF((G28+C28)&gt;0,IF((G28+C28)&lt;6,(G28+C28),IF((G28+C28)&lt;11,0.9*(G28+C28)+0.5,IF((G28+C28)&lt;16,0.75*(G28+C28)+2,IF((G28+C28)&lt;21,0.6*(G28+C28)+4.25,0.5*(G28+C28)+6.25)))),0)-IF(C28&gt;0,IF(C28&lt;6,C28,IF(C28&lt;11,0.9*C28+0.5,IF(C28&lt;16,0.75*C28+2,IF(C28&lt;21,0.6*C28+4.25,0.5*C28+6.25)))),0))*'Базовые цены'!D29</f>
        <v>4887.5</v>
      </c>
      <c r="J28" s="26">
        <f>(IF((G28+C28)&gt;0,IF((G28+C28)&lt;6,(G28+C28),IF((G28+C28)&lt;11,0.9*(G28+C28)+0.5,IF((G28+C28)&lt;16,0.75*(G28+C28)+2,IF((G28+C28)&lt;21,0.6*(G28+C28)+4.25,0.5*(G28+C28)+6.25)))),0)-IF(C28&gt;0,IF(C28&lt;6,C28,IF(C28&lt;11,0.9*C28+0.5,IF(C28&lt;16,0.75*C28+2,IF(C28&lt;21,0.6*C28+4.25,0.5*C28+6.25)))),0))*'Базовые цены'!E29</f>
        <v>5628.1</v>
      </c>
      <c r="K28" s="95"/>
      <c r="L28" s="51"/>
      <c r="M28" s="51"/>
      <c r="N28" s="60"/>
    </row>
    <row r="29" spans="1:14" ht="12.75">
      <c r="A29" s="59"/>
      <c r="B29" s="39" t="s">
        <v>4</v>
      </c>
      <c r="C29" s="107">
        <v>1</v>
      </c>
      <c r="D29" s="130" t="s">
        <v>14</v>
      </c>
      <c r="E29" s="2">
        <f>IF(C29&gt;0,IF(C29&lt;6,C29,IF(C29&lt;11,0.9*C29+0.5,IF(C29&lt;16,0.75*C29+2,IF(C29&lt;21,0.6*C29+4.25,0.5*C29+6.25)))),0)*'Базовые цены'!D30</f>
        <v>6568.8</v>
      </c>
      <c r="F29" s="26">
        <f>IF(C29&gt;0,IF(C29&lt;6,C29,IF(C29&lt;11,0.9*C29+0.5,IF(C29&lt;16,0.75*C29+2,IF(C29&lt;21,0.6*C29+4.25,0.5*C29+6.25)))),0)*'Базовые цены'!E30</f>
        <v>8758.4</v>
      </c>
      <c r="G29" s="127">
        <v>1</v>
      </c>
      <c r="H29" s="1" t="s">
        <v>14</v>
      </c>
      <c r="I29" s="2">
        <f>(IF((G29+C29)&gt;0,IF((G29+C29)&lt;6,(G29+C29),IF((G29+C29)&lt;11,0.9*(G29+C29)+0.5,IF((G29+C29)&lt;16,0.75*(G29+C29)+2,IF((G29+C29)&lt;21,0.6*(G29+C29)+4.25,0.5*(G29+C29)+6.25)))),0)-IF(C29&gt;0,IF(C29&lt;6,C29,IF(C29&lt;11,0.9*C29+0.5,IF(C29&lt;16,0.75*C29+2,IF(C29&lt;21,0.6*C29+4.25,0.5*C29+6.25)))),0))*'Базовые цены'!D30</f>
        <v>6568.8</v>
      </c>
      <c r="J29" s="26">
        <f>(IF((G29+C29)&gt;0,IF((G29+C29)&lt;6,(G29+C29),IF((G29+C29)&lt;11,0.9*(G29+C29)+0.5,IF((G29+C29)&lt;16,0.75*(G29+C29)+2,IF((G29+C29)&lt;21,0.6*(G29+C29)+4.25,0.5*(G29+C29)+6.25)))),0)-IF(C29&gt;0,IF(C29&lt;6,C29,IF(C29&lt;11,0.9*C29+0.5,IF(C29&lt;16,0.75*C29+2,IF(C29&lt;21,0.6*C29+4.25,0.5*C29+6.25)))),0))*'Базовые цены'!E30</f>
        <v>8758.4</v>
      </c>
      <c r="K29" s="95"/>
      <c r="L29" s="51"/>
      <c r="M29" s="51"/>
      <c r="N29" s="60"/>
    </row>
    <row r="30" spans="1:14" ht="13.5" thickBot="1">
      <c r="A30" s="59"/>
      <c r="B30" s="125" t="s">
        <v>29</v>
      </c>
      <c r="C30" s="108">
        <v>1</v>
      </c>
      <c r="D30" s="131" t="s">
        <v>14</v>
      </c>
      <c r="E30" s="27">
        <f>IF(C30&gt;0,IF(C30&lt;6,C30,IF(C30&lt;11,0.9*C30+0.5,IF(C30&lt;16,0.75*C30+2,IF(C30&lt;21,0.6*C30+4.25,0.5*C30+6.25)))),0)*'Базовые цены'!D31</f>
        <v>6962.1</v>
      </c>
      <c r="F30" s="28">
        <f>IF(C30&gt;0,IF(C30&lt;6,C30,IF(C30&lt;11,0.9*C30+0.5,IF(C30&lt;16,0.75*C30+2,IF(C30&lt;21,0.6*C30+4.25,0.5*C30+6.25)))),0)*'Базовые цены'!E31</f>
        <v>8114.4</v>
      </c>
      <c r="G30" s="128">
        <v>1</v>
      </c>
      <c r="H30" s="3" t="s">
        <v>14</v>
      </c>
      <c r="I30" s="27">
        <f>(IF((G30+C30)&gt;0,IF((G30+C30)&lt;6,(G30+C30),IF((G30+C30)&lt;11,0.9*(G30+C30)+0.5,IF((G30+C30)&lt;16,0.75*(G30+C30)+2,IF((G30+C30)&lt;21,0.6*(G30+C30)+4.25,0.5*(G30+C30)+6.25)))),0)-IF(C30&gt;0,IF(C30&lt;6,C30,IF(C30&lt;11,0.9*C30+0.5,IF(C30&lt;16,0.75*C30+2,IF(C30&lt;21,0.6*C30+4.25,0.5*C30+6.25)))),0))*'Базовые цены'!D31</f>
        <v>6962.1</v>
      </c>
      <c r="J30" s="28">
        <f>(IF((G30+C30)&gt;0,IF((G30+C30)&lt;6,(G30+C30),IF((G30+C30)&lt;11,0.9*(G30+C30)+0.5,IF((G30+C30)&lt;16,0.75*(G30+C30)+2,IF((G30+C30)&lt;21,0.6*(G30+C30)+4.25,0.5*(G30+C30)+6.25)))),0)-IF(C30&gt;0,IF(C30&lt;6,C30,IF(C30&lt;11,0.9*C30+0.5,IF(C30&lt;16,0.75*C30+2,IF(C30&lt;21,0.6*C30+4.25,0.5*C30+6.25)))),0))*'Базовые цены'!E31</f>
        <v>8114.4</v>
      </c>
      <c r="K30" s="95"/>
      <c r="L30" s="51"/>
      <c r="M30" s="51"/>
      <c r="N30" s="60"/>
    </row>
    <row r="31" spans="1:14" ht="13.5" thickBot="1">
      <c r="A31" s="59"/>
      <c r="B31" s="51"/>
      <c r="C31" s="98" t="s">
        <v>16</v>
      </c>
      <c r="D31" s="109">
        <f>SUM(D25:D30)</f>
        <v>46656.65</v>
      </c>
      <c r="E31" s="96">
        <f>SUM(E25:E30)</f>
        <v>62454.2</v>
      </c>
      <c r="F31" s="96">
        <f>SUM(F25:F30)</f>
        <v>72713.35</v>
      </c>
      <c r="G31" s="97" t="s">
        <v>16</v>
      </c>
      <c r="H31" s="96">
        <f>SUM(H25:H30)</f>
        <v>46656.65</v>
      </c>
      <c r="I31" s="96">
        <f>SUM(I25:I30)</f>
        <v>62454.2</v>
      </c>
      <c r="J31" s="118">
        <f>SUM(J25:J30)</f>
        <v>72713.35</v>
      </c>
      <c r="K31" s="117"/>
      <c r="L31" s="51"/>
      <c r="M31" s="51"/>
      <c r="N31" s="60"/>
    </row>
    <row r="32" spans="1:14" ht="12.75">
      <c r="A32" s="59"/>
      <c r="B32" s="73"/>
      <c r="C32" s="73"/>
      <c r="D32" s="73"/>
      <c r="E32" s="73"/>
      <c r="F32" s="73"/>
      <c r="G32" s="73"/>
      <c r="H32" s="73"/>
      <c r="I32" s="73"/>
      <c r="J32" s="73"/>
      <c r="K32" s="51"/>
      <c r="L32" s="51"/>
      <c r="M32" s="51"/>
      <c r="N32" s="60"/>
    </row>
    <row r="33" spans="1:14" ht="13.5" customHeight="1">
      <c r="A33" s="59"/>
      <c r="B33" s="75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60"/>
    </row>
    <row r="34" spans="1:14" ht="12.75">
      <c r="A34" s="59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60"/>
    </row>
    <row r="35" spans="1:14" ht="15.75">
      <c r="A35" s="59"/>
      <c r="B35" s="203" t="s">
        <v>26</v>
      </c>
      <c r="C35" s="203"/>
      <c r="D35" s="203"/>
      <c r="E35" s="203"/>
      <c r="F35" s="203"/>
      <c r="G35" s="51"/>
      <c r="H35" s="51"/>
      <c r="I35" s="51"/>
      <c r="J35" s="51"/>
      <c r="K35" s="51"/>
      <c r="L35" s="51"/>
      <c r="M35" s="51"/>
      <c r="N35" s="60"/>
    </row>
    <row r="36" spans="1:14" ht="12.75" customHeight="1" thickBot="1">
      <c r="A36" s="59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60"/>
    </row>
    <row r="37" spans="1:16" ht="43.5" customHeight="1" thickBot="1">
      <c r="A37" s="59"/>
      <c r="B37" s="100" t="s">
        <v>25</v>
      </c>
      <c r="C37" s="103" t="s">
        <v>15</v>
      </c>
      <c r="D37" s="145" t="s">
        <v>42</v>
      </c>
      <c r="E37" s="145" t="s">
        <v>44</v>
      </c>
      <c r="F37" s="145" t="s">
        <v>46</v>
      </c>
      <c r="G37" s="145" t="s">
        <v>47</v>
      </c>
      <c r="H37" s="145" t="s">
        <v>49</v>
      </c>
      <c r="I37" s="145" t="s">
        <v>50</v>
      </c>
      <c r="J37" s="145" t="s">
        <v>52</v>
      </c>
      <c r="K37" s="145" t="s">
        <v>54</v>
      </c>
      <c r="L37" s="166" t="s">
        <v>56</v>
      </c>
      <c r="M37" s="169" t="s">
        <v>58</v>
      </c>
      <c r="N37" s="169" t="s">
        <v>61</v>
      </c>
      <c r="O37" s="51"/>
      <c r="P37" s="135"/>
    </row>
    <row r="38" spans="1:16" ht="15" customHeight="1" thickBot="1">
      <c r="A38" s="59"/>
      <c r="B38" s="101" t="s">
        <v>17</v>
      </c>
      <c r="C38" s="104">
        <v>1</v>
      </c>
      <c r="D38" s="152">
        <v>5700</v>
      </c>
      <c r="E38" s="153">
        <v>6200</v>
      </c>
      <c r="F38" s="146">
        <v>4300</v>
      </c>
      <c r="G38" s="153">
        <v>6200</v>
      </c>
      <c r="H38" s="153">
        <v>9700</v>
      </c>
      <c r="I38" s="153">
        <v>4100</v>
      </c>
      <c r="J38" s="153">
        <v>5600</v>
      </c>
      <c r="K38" s="153">
        <v>5600</v>
      </c>
      <c r="L38" s="167">
        <v>3000</v>
      </c>
      <c r="M38" s="2">
        <v>3700</v>
      </c>
      <c r="N38" s="2">
        <v>1300</v>
      </c>
      <c r="O38" s="51"/>
      <c r="P38" s="135"/>
    </row>
    <row r="39" spans="1:16" ht="21" customHeight="1" thickBot="1">
      <c r="A39" s="59"/>
      <c r="B39" s="102" t="s">
        <v>7</v>
      </c>
      <c r="C39" s="105"/>
      <c r="D39" s="150"/>
      <c r="E39" s="151"/>
      <c r="F39" s="146"/>
      <c r="G39" s="151"/>
      <c r="H39" s="151"/>
      <c r="I39" s="151"/>
      <c r="J39" s="151"/>
      <c r="K39" s="151"/>
      <c r="L39" s="164"/>
      <c r="M39" s="2"/>
      <c r="N39" s="2"/>
      <c r="O39" s="51"/>
      <c r="P39" s="135"/>
    </row>
    <row r="40" spans="1:15" ht="18.75" customHeight="1">
      <c r="A40" s="59"/>
      <c r="B40" s="38" t="s">
        <v>0</v>
      </c>
      <c r="C40" s="106">
        <v>1</v>
      </c>
      <c r="D40" s="133">
        <v>1500</v>
      </c>
      <c r="E40" s="25">
        <v>1500</v>
      </c>
      <c r="F40" s="29">
        <v>1500</v>
      </c>
      <c r="G40" s="25">
        <v>1500</v>
      </c>
      <c r="H40" s="25">
        <v>2500</v>
      </c>
      <c r="I40" s="25">
        <v>200</v>
      </c>
      <c r="J40" s="25">
        <v>700</v>
      </c>
      <c r="K40" s="162">
        <v>1000</v>
      </c>
      <c r="L40" s="168">
        <v>1200</v>
      </c>
      <c r="M40" s="165">
        <v>400</v>
      </c>
      <c r="N40" s="165">
        <v>230</v>
      </c>
      <c r="O40" s="51"/>
    </row>
    <row r="41" spans="1:15" ht="12.75">
      <c r="A41" s="59"/>
      <c r="B41" s="39" t="s">
        <v>1</v>
      </c>
      <c r="C41" s="107">
        <v>1</v>
      </c>
      <c r="D41" s="154">
        <v>2500</v>
      </c>
      <c r="E41" s="148">
        <v>3500</v>
      </c>
      <c r="F41" s="155">
        <v>2500</v>
      </c>
      <c r="G41" s="148">
        <v>3500</v>
      </c>
      <c r="H41" s="148">
        <v>5000</v>
      </c>
      <c r="I41" s="148">
        <v>2500</v>
      </c>
      <c r="J41" s="148">
        <v>3800</v>
      </c>
      <c r="K41" s="163">
        <v>4200</v>
      </c>
      <c r="L41" s="168">
        <v>1000</v>
      </c>
      <c r="M41" s="165">
        <v>2300</v>
      </c>
      <c r="N41" s="165">
        <v>1070</v>
      </c>
      <c r="O41" s="51"/>
    </row>
    <row r="42" spans="1:15" ht="12.75">
      <c r="A42" s="59"/>
      <c r="B42" s="39" t="s">
        <v>2</v>
      </c>
      <c r="C42" s="107">
        <v>1</v>
      </c>
      <c r="D42" s="154">
        <v>500</v>
      </c>
      <c r="E42" s="148">
        <v>500</v>
      </c>
      <c r="F42" s="156">
        <v>200</v>
      </c>
      <c r="G42" s="148">
        <v>500</v>
      </c>
      <c r="H42" s="148">
        <v>700</v>
      </c>
      <c r="I42" s="148">
        <v>100</v>
      </c>
      <c r="J42" s="148">
        <v>100</v>
      </c>
      <c r="K42" s="163">
        <v>100</v>
      </c>
      <c r="L42" s="168">
        <v>500</v>
      </c>
      <c r="M42" s="165">
        <v>500</v>
      </c>
      <c r="N42" s="165">
        <v>0</v>
      </c>
      <c r="O42" s="51"/>
    </row>
    <row r="43" spans="1:15" ht="12.75">
      <c r="A43" s="59"/>
      <c r="B43" s="39" t="s">
        <v>3</v>
      </c>
      <c r="C43" s="107">
        <v>1</v>
      </c>
      <c r="D43" s="154">
        <v>1000</v>
      </c>
      <c r="E43" s="148">
        <v>500</v>
      </c>
      <c r="F43" s="157">
        <v>100</v>
      </c>
      <c r="G43" s="148">
        <v>500</v>
      </c>
      <c r="H43" s="148">
        <v>1300</v>
      </c>
      <c r="I43" s="148">
        <v>1000</v>
      </c>
      <c r="J43" s="148">
        <v>700</v>
      </c>
      <c r="K43" s="163">
        <v>100</v>
      </c>
      <c r="L43" s="168">
        <v>100</v>
      </c>
      <c r="M43" s="165">
        <v>500</v>
      </c>
      <c r="N43" s="165">
        <v>0</v>
      </c>
      <c r="O43" s="51"/>
    </row>
    <row r="44" spans="1:15" ht="12.75">
      <c r="A44" s="59"/>
      <c r="B44" s="39" t="s">
        <v>4</v>
      </c>
      <c r="C44" s="107">
        <v>1</v>
      </c>
      <c r="D44" s="154">
        <v>100</v>
      </c>
      <c r="E44" s="148">
        <v>100</v>
      </c>
      <c r="F44" s="157">
        <v>0</v>
      </c>
      <c r="G44" s="148">
        <v>100</v>
      </c>
      <c r="H44" s="148">
        <v>100</v>
      </c>
      <c r="I44" s="148">
        <v>200</v>
      </c>
      <c r="J44" s="148">
        <v>200</v>
      </c>
      <c r="K44" s="163">
        <v>100</v>
      </c>
      <c r="L44" s="168">
        <v>100</v>
      </c>
      <c r="M44" s="165">
        <v>0</v>
      </c>
      <c r="N44" s="165">
        <v>0</v>
      </c>
      <c r="O44" s="51"/>
    </row>
    <row r="45" spans="1:15" ht="13.5" thickBot="1">
      <c r="A45" s="59"/>
      <c r="B45" s="141" t="s">
        <v>29</v>
      </c>
      <c r="C45" s="142">
        <v>1</v>
      </c>
      <c r="D45" s="150">
        <v>100</v>
      </c>
      <c r="E45" s="158">
        <v>100</v>
      </c>
      <c r="F45" s="159">
        <v>0</v>
      </c>
      <c r="G45" s="158">
        <v>100</v>
      </c>
      <c r="H45" s="158">
        <v>100</v>
      </c>
      <c r="I45" s="158">
        <v>100</v>
      </c>
      <c r="J45" s="158">
        <v>100</v>
      </c>
      <c r="K45" s="164">
        <v>100</v>
      </c>
      <c r="L45" s="168">
        <v>100</v>
      </c>
      <c r="M45" s="165">
        <v>0</v>
      </c>
      <c r="N45" s="165">
        <v>0</v>
      </c>
      <c r="O45" s="51"/>
    </row>
    <row r="46" spans="1:15" ht="13.5" thickBot="1">
      <c r="A46" s="59"/>
      <c r="B46" s="51"/>
      <c r="C46" s="98" t="s">
        <v>16</v>
      </c>
      <c r="D46" s="144">
        <f aca="true" t="shared" si="0" ref="D46:J46">SUM(D40:D45)</f>
        <v>5700</v>
      </c>
      <c r="E46" s="147">
        <f t="shared" si="0"/>
        <v>6200</v>
      </c>
      <c r="F46" s="149">
        <f t="shared" si="0"/>
        <v>4300</v>
      </c>
      <c r="G46" s="160">
        <f t="shared" si="0"/>
        <v>6200</v>
      </c>
      <c r="H46" s="160">
        <f t="shared" si="0"/>
        <v>9700</v>
      </c>
      <c r="I46" s="160">
        <f t="shared" si="0"/>
        <v>4100</v>
      </c>
      <c r="J46" s="160">
        <f t="shared" si="0"/>
        <v>5600</v>
      </c>
      <c r="K46" s="147">
        <f>SUM(K40:K45)</f>
        <v>5600</v>
      </c>
      <c r="L46" s="147">
        <f>SUM(L40:L45)</f>
        <v>3000</v>
      </c>
      <c r="M46" s="147">
        <f>SUM(M40:M45)</f>
        <v>3700</v>
      </c>
      <c r="N46" s="160">
        <f>SUM(N40:N45)</f>
        <v>1300</v>
      </c>
      <c r="O46" s="51"/>
    </row>
    <row r="47" spans="1:14" ht="12.75">
      <c r="A47" s="59"/>
      <c r="B47" s="51"/>
      <c r="C47" s="51"/>
      <c r="D47" s="138" t="e">
        <f>#REF!-#REF!</f>
        <v>#REF!</v>
      </c>
      <c r="E47" s="139" t="e">
        <f>#REF!-#REF!</f>
        <v>#REF!</v>
      </c>
      <c r="F47" s="139" t="e">
        <f>#REF!-#REF!</f>
        <v>#REF!</v>
      </c>
      <c r="G47" s="161"/>
      <c r="I47"/>
      <c r="J47"/>
      <c r="K47"/>
      <c r="L47"/>
      <c r="M47"/>
      <c r="N47" s="60"/>
    </row>
    <row r="48" spans="1:14" ht="21" customHeight="1">
      <c r="A48" s="59"/>
      <c r="B48" s="203" t="s">
        <v>26</v>
      </c>
      <c r="C48" s="203"/>
      <c r="D48" s="203"/>
      <c r="E48" s="203"/>
      <c r="F48" s="203"/>
      <c r="G48" s="51"/>
      <c r="H48" s="51"/>
      <c r="I48" s="51"/>
      <c r="J48" s="51"/>
      <c r="K48" s="51"/>
      <c r="L48" s="51"/>
      <c r="M48" s="51"/>
      <c r="N48" s="60"/>
    </row>
    <row r="49" spans="1:14" ht="7.5" customHeight="1" thickBot="1">
      <c r="A49" s="59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60"/>
    </row>
    <row r="50" spans="1:14" ht="42.75" customHeight="1" thickBot="1">
      <c r="A50" s="59"/>
      <c r="B50" s="100" t="s">
        <v>25</v>
      </c>
      <c r="C50" s="103" t="s">
        <v>15</v>
      </c>
      <c r="D50" s="145" t="s">
        <v>65</v>
      </c>
      <c r="E50" s="145" t="s">
        <v>64</v>
      </c>
      <c r="F50" s="145"/>
      <c r="G50" s="187"/>
      <c r="H50" s="188"/>
      <c r="I50" s="188"/>
      <c r="J50" s="145"/>
      <c r="K50" s="187"/>
      <c r="L50" s="188"/>
      <c r="M50" s="188"/>
      <c r="N50" s="145"/>
    </row>
    <row r="51" spans="1:14" ht="13.5" thickBot="1">
      <c r="A51" s="59"/>
      <c r="B51" s="101" t="s">
        <v>17</v>
      </c>
      <c r="C51" s="104">
        <v>1</v>
      </c>
      <c r="D51" s="152">
        <v>4700</v>
      </c>
      <c r="E51" s="153"/>
      <c r="F51" s="186"/>
      <c r="G51" s="128"/>
      <c r="H51" s="27"/>
      <c r="I51" s="27"/>
      <c r="J51" s="181"/>
      <c r="K51" s="27"/>
      <c r="L51" s="27"/>
      <c r="M51" s="27"/>
      <c r="N51" s="27"/>
    </row>
    <row r="52" spans="1:14" ht="13.5" thickBot="1">
      <c r="A52" s="59"/>
      <c r="B52" s="102" t="s">
        <v>7</v>
      </c>
      <c r="C52" s="105"/>
      <c r="D52" s="150"/>
      <c r="E52" s="151"/>
      <c r="F52" s="189"/>
      <c r="G52" s="190"/>
      <c r="H52" s="158"/>
      <c r="I52" s="158"/>
      <c r="J52" s="191"/>
      <c r="K52" s="158"/>
      <c r="L52" s="158"/>
      <c r="M52" s="158"/>
      <c r="N52" s="158"/>
    </row>
    <row r="53" spans="1:14" s="5" customFormat="1" ht="12.75" customHeight="1">
      <c r="A53" s="59"/>
      <c r="B53" s="38" t="s">
        <v>0</v>
      </c>
      <c r="C53" s="106">
        <v>1</v>
      </c>
      <c r="D53" s="133">
        <v>1300</v>
      </c>
      <c r="E53" s="25"/>
      <c r="F53" s="155"/>
      <c r="G53" s="183"/>
      <c r="H53" s="148"/>
      <c r="I53" s="148"/>
      <c r="J53" s="184"/>
      <c r="K53" s="148"/>
      <c r="L53" s="185"/>
      <c r="M53" s="185"/>
      <c r="N53" s="185"/>
    </row>
    <row r="54" spans="1:14" s="5" customFormat="1" ht="12.75" customHeight="1">
      <c r="A54" s="59"/>
      <c r="B54" s="39" t="s">
        <v>1</v>
      </c>
      <c r="C54" s="107">
        <v>1</v>
      </c>
      <c r="D54" s="154">
        <v>2800</v>
      </c>
      <c r="E54" s="148"/>
      <c r="F54" s="155"/>
      <c r="G54" s="127"/>
      <c r="H54" s="2"/>
      <c r="I54" s="2"/>
      <c r="J54" s="179"/>
      <c r="K54" s="2"/>
      <c r="L54" s="165"/>
      <c r="M54" s="165"/>
      <c r="N54" s="165"/>
    </row>
    <row r="55" spans="1:14" ht="12.75">
      <c r="A55" s="59"/>
      <c r="B55" s="170" t="s">
        <v>2</v>
      </c>
      <c r="C55" s="171">
        <v>1</v>
      </c>
      <c r="D55" s="172">
        <v>300</v>
      </c>
      <c r="E55" s="173"/>
      <c r="F55" s="174"/>
      <c r="G55" s="175"/>
      <c r="H55" s="176"/>
      <c r="I55" s="176"/>
      <c r="J55" s="180"/>
      <c r="K55" s="2"/>
      <c r="L55" s="165"/>
      <c r="M55" s="165"/>
      <c r="N55" s="165"/>
    </row>
    <row r="56" spans="1:14" ht="12.75">
      <c r="A56" s="59"/>
      <c r="B56" s="39" t="s">
        <v>3</v>
      </c>
      <c r="C56" s="107">
        <v>1</v>
      </c>
      <c r="D56" s="154">
        <v>300</v>
      </c>
      <c r="E56" s="148"/>
      <c r="F56" s="157"/>
      <c r="G56" s="177"/>
      <c r="H56" s="2"/>
      <c r="I56" s="2"/>
      <c r="J56" s="179"/>
      <c r="K56" s="2"/>
      <c r="L56" s="165"/>
      <c r="M56" s="165"/>
      <c r="N56" s="165"/>
    </row>
    <row r="57" spans="1:14" ht="12.75">
      <c r="A57" s="59"/>
      <c r="B57" s="39" t="s">
        <v>4</v>
      </c>
      <c r="C57" s="107">
        <v>1</v>
      </c>
      <c r="D57" s="154">
        <v>0</v>
      </c>
      <c r="E57" s="148"/>
      <c r="F57" s="157"/>
      <c r="G57" s="177"/>
      <c r="H57" s="2"/>
      <c r="I57" s="2"/>
      <c r="J57" s="179"/>
      <c r="K57" s="2"/>
      <c r="L57" s="165"/>
      <c r="M57" s="165"/>
      <c r="N57" s="165"/>
    </row>
    <row r="58" spans="1:14" ht="13.5" thickBot="1">
      <c r="A58" s="59"/>
      <c r="B58" s="141" t="s">
        <v>29</v>
      </c>
      <c r="C58" s="142">
        <v>1</v>
      </c>
      <c r="D58" s="150">
        <v>0</v>
      </c>
      <c r="E58" s="158"/>
      <c r="F58" s="159"/>
      <c r="G58" s="177"/>
      <c r="H58" s="2"/>
      <c r="I58" s="2"/>
      <c r="J58" s="179"/>
      <c r="K58" s="2"/>
      <c r="L58" s="165"/>
      <c r="M58" s="165"/>
      <c r="N58" s="165"/>
    </row>
    <row r="59" spans="1:14" ht="13.5" thickBot="1">
      <c r="A59" s="59"/>
      <c r="B59" s="51"/>
      <c r="C59" s="98" t="s">
        <v>16</v>
      </c>
      <c r="D59" s="144">
        <f>SUM(D53:D58)</f>
        <v>4700</v>
      </c>
      <c r="E59" s="147"/>
      <c r="F59" s="149"/>
      <c r="G59" s="178"/>
      <c r="H59" s="27"/>
      <c r="I59" s="27"/>
      <c r="J59" s="181"/>
      <c r="K59" s="182"/>
      <c r="L59" s="182"/>
      <c r="M59" s="182"/>
      <c r="N59" s="182"/>
    </row>
    <row r="60" spans="1:14" ht="12.75">
      <c r="A60" s="59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60"/>
    </row>
    <row r="61" spans="1:14" ht="12.75">
      <c r="A61" s="59"/>
      <c r="B61" s="74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60"/>
    </row>
    <row r="62" spans="1:14" ht="25.5" customHeight="1">
      <c r="A62" s="59"/>
      <c r="B62" s="204"/>
      <c r="C62" s="204"/>
      <c r="D62" s="204"/>
      <c r="E62" s="204"/>
      <c r="F62" s="204"/>
      <c r="G62" s="204"/>
      <c r="H62" s="204"/>
      <c r="I62" s="204"/>
      <c r="J62" s="204"/>
      <c r="K62" s="114"/>
      <c r="L62" s="51"/>
      <c r="M62" s="51"/>
      <c r="N62" s="60"/>
    </row>
    <row r="63" spans="1:14" ht="12.75">
      <c r="A63" s="59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60"/>
    </row>
    <row r="64" spans="1:14" ht="13.5" thickBot="1">
      <c r="A64" s="64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6"/>
    </row>
    <row r="66" ht="18" customHeight="1"/>
    <row r="67" ht="9.75" customHeight="1"/>
    <row r="91" ht="10.5" customHeight="1"/>
    <row r="102" ht="22.5" customHeight="1"/>
    <row r="104" ht="9" customHeight="1"/>
    <row r="109" ht="23.25" customHeight="1"/>
    <row r="111" ht="25.5" customHeight="1"/>
  </sheetData>
  <sheetProtection/>
  <mergeCells count="6">
    <mergeCell ref="B35:F35"/>
    <mergeCell ref="B48:F48"/>
    <mergeCell ref="B62:J62"/>
    <mergeCell ref="B1:F1"/>
    <mergeCell ref="B9:F9"/>
    <mergeCell ref="B13:F13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borovik</dc:creator>
  <cp:keywords/>
  <dc:description/>
  <cp:lastModifiedBy>alex</cp:lastModifiedBy>
  <cp:lastPrinted>2018-09-24T14:29:42Z</cp:lastPrinted>
  <dcterms:created xsi:type="dcterms:W3CDTF">2009-12-07T07:53:58Z</dcterms:created>
  <dcterms:modified xsi:type="dcterms:W3CDTF">2019-02-06T10:34:50Z</dcterms:modified>
  <cp:category/>
  <cp:version/>
  <cp:contentType/>
  <cp:contentStatus/>
</cp:coreProperties>
</file>